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Wykład5" sheetId="1" r:id="rId1"/>
    <sheet name="Błędy" sheetId="2" r:id="rId2"/>
    <sheet name="Rysunki" sheetId="3" r:id="rId3"/>
    <sheet name="Wyszukaj.." sheetId="4" r:id="rId4"/>
    <sheet name="Format" sheetId="5" r:id="rId5"/>
  </sheets>
  <definedNames>
    <definedName name="Ala">'Wykład5'!$C$17</definedName>
    <definedName name="Przykład_2">'Wyszukaj..'!$C$45:$E$52</definedName>
    <definedName name="Zakupy">'Wyszukaj..'!$E$148:$E$154</definedName>
  </definedNames>
  <calcPr fullCalcOnLoad="1"/>
</workbook>
</file>

<file path=xl/sharedStrings.xml><?xml version="1.0" encoding="utf-8"?>
<sst xmlns="http://schemas.openxmlformats.org/spreadsheetml/2006/main" count="369" uniqueCount="347">
  <si>
    <t xml:space="preserve">Kurs EXCELa </t>
  </si>
  <si>
    <t>Tekstem jest wszystko co nie jest liczbą lub formułą</t>
  </si>
  <si>
    <r>
      <t>sin</t>
    </r>
    <r>
      <rPr>
        <vertAlign val="superscript"/>
        <sz val="8"/>
        <rFont val="Arial CE"/>
        <family val="2"/>
      </rPr>
      <t>2</t>
    </r>
    <r>
      <rPr>
        <sz val="10"/>
        <rFont val="Arial CE"/>
        <family val="2"/>
      </rPr>
      <t>30° + 2</t>
    </r>
    <r>
      <rPr>
        <sz val="10"/>
        <rFont val="Symbol"/>
        <family val="1"/>
      </rPr>
      <t>p</t>
    </r>
    <r>
      <rPr>
        <sz val="10"/>
        <rFont val="Arial Black"/>
        <family val="2"/>
      </rPr>
      <t>r</t>
    </r>
  </si>
  <si>
    <t>przejdzie na :</t>
  </si>
  <si>
    <r>
      <t xml:space="preserve">Teksty możemy łączyć stosując łącznik </t>
    </r>
    <r>
      <rPr>
        <b/>
        <sz val="10"/>
        <rFont val="Arial CE"/>
        <family val="2"/>
      </rPr>
      <t>&amp;.</t>
    </r>
  </si>
  <si>
    <t>Np.</t>
  </si>
  <si>
    <t>Np. z komórek</t>
  </si>
  <si>
    <t>Ala</t>
  </si>
  <si>
    <t>ma</t>
  </si>
  <si>
    <t>kota</t>
  </si>
  <si>
    <t>tworzymy</t>
  </si>
  <si>
    <t>lub lepiej</t>
  </si>
  <si>
    <t>Uwaga:</t>
  </si>
  <si>
    <t>Tekst może być łączony z wynikiem formuły</t>
  </si>
  <si>
    <t>Cena netto</t>
  </si>
  <si>
    <r>
      <t xml:space="preserve">Teksty możemy łączyć stosując funkcję </t>
    </r>
    <r>
      <rPr>
        <b/>
        <sz val="10"/>
        <rFont val="Arial CE"/>
        <family val="2"/>
      </rPr>
      <t xml:space="preserve">=ZŁĄCZ.TEKSTY(). </t>
    </r>
  </si>
  <si>
    <t xml:space="preserve"> koty</t>
  </si>
  <si>
    <t xml:space="preserve"> ="trzeba zapłacić "&amp;E32*1,22&amp;" zł"</t>
  </si>
  <si>
    <t>=ZŁĄCZ.TEKSTY(B28;" ma ";H37+1;F20)</t>
  </si>
  <si>
    <t>Z tekstu możemy wyciąć fragment stosując jedną z funkcji:</t>
  </si>
  <si>
    <t>=LEWY()</t>
  </si>
  <si>
    <t>=PRAWY()</t>
  </si>
  <si>
    <t>LUB</t>
  </si>
  <si>
    <t>=FRAGMENT.TEKSTU(A30;2;6)</t>
  </si>
  <si>
    <t>Importowanie całego pliku tekstowego do programu Microsoft Excel</t>
  </si>
  <si>
    <t>Kliknij przycisk Otwórz  .</t>
  </si>
  <si>
    <t xml:space="preserve">W polu Przeglądaj, ustal stację dysków, folder lub położenie w sieci </t>
  </si>
  <si>
    <t>Internet, gdzie znajduje się plik, który chcesz otworzyć.</t>
  </si>
  <si>
    <t>W polu Pliki typu, kliknij Pliki tekstowe.</t>
  </si>
  <si>
    <t>Dwukrotnie kliknij nazwę pliku, który chcesz importować.</t>
  </si>
  <si>
    <t xml:space="preserve">Aby określić sposób dzielenia tekstu na kolumny, postępuj zgodnie z </t>
  </si>
  <si>
    <t>instrukcjami Kreatora importu tekstu.</t>
  </si>
  <si>
    <t>Sposoby wstawiania rysunków i clipartów w skoroszycie</t>
  </si>
  <si>
    <t xml:space="preserve">Można wstawiać rysunki i zeskanowane fotografie z innych programów i </t>
  </si>
  <si>
    <t xml:space="preserve">lokalizacji. Aby wstawić rysunek, kliknij polecenie Rysunek w menu Wstaw, a </t>
  </si>
  <si>
    <t xml:space="preserve">następnie kliknij przycisk Z pliku. Jeśli przy instalacji programu Microsoft </t>
  </si>
  <si>
    <t xml:space="preserve">Office została zainstalowana Clip Gallery, można użyć polecenia Clipart (menu </t>
  </si>
  <si>
    <t xml:space="preserve">Wstaw, podmenu Rysunek) do wstawienia clipartu do skoroszytu. Po zaznaczeniu </t>
  </si>
  <si>
    <t xml:space="preserve">rysunku pojawia się pasek narzędzi Rysunek z narzędziami, których można używać </t>
  </si>
  <si>
    <t xml:space="preserve">do przycięcia rysunku, dodania do niego obramowania i ustawienia jego </t>
  </si>
  <si>
    <t xml:space="preserve">jaskrawości i kontrastu. Jeśli do komputera jest podłączony skaner, a przy </t>
  </si>
  <si>
    <t xml:space="preserve">instalacji programu Microsoft Office został zainstalowany program Microsoft </t>
  </si>
  <si>
    <t xml:space="preserve">Photo Editor, można używać polecenia Ze skanera (menu Wstaw, podmenu Rysunek) do </t>
  </si>
  <si>
    <t xml:space="preserve">wstawiania zeskanowanych fotografii. Obrazy pojawiają się w programie Microsoft </t>
  </si>
  <si>
    <t>Photo Editor, który można wykorzystać do ich edycji.</t>
  </si>
  <si>
    <t xml:space="preserve">Istnieją dwa typy obrazów: mapy bitowe, które wyglądają zwykle jak </t>
  </si>
  <si>
    <t xml:space="preserve">fotografie i nie mogą być rozgrupowane oraz obrazy takie, jak metapliki, które </t>
  </si>
  <si>
    <t xml:space="preserve">wyglądają zwykle jak ilustracje i mogą być rozgrupowane, przekształcone na </t>
  </si>
  <si>
    <t xml:space="preserve">obiekty rysunkowe, a następnie poddane edycji za pomocą narzędzi rysunkowych </t>
  </si>
  <si>
    <t xml:space="preserve">programu Microsoft Excel. Większość ilustracji lub clipartów jest zapisywana w </t>
  </si>
  <si>
    <t xml:space="preserve">formacie metapliku. Aby rozgrupować i przekształcić clipart na obiekt rysunkowy, </t>
  </si>
  <si>
    <t xml:space="preserve">zaznacz go i kliknij polecenie Rozgrupuj w menu Rysuj (pasek narzędzi </t>
  </si>
  <si>
    <t xml:space="preserve">Rysowanie). Następnie można go zmienić w taki sam sposób, jak to się robi z </t>
  </si>
  <si>
    <t xml:space="preserve">innymi rysowanymi obiektami. Na przykład można wstawić obraz clipart osoby, </t>
  </si>
  <si>
    <t xml:space="preserve">rozgrupować go, zmienić kolor ubrania, a następnie dodać zmodyfikowany obraz do </t>
  </si>
  <si>
    <t>innego obrazu clipart.</t>
  </si>
  <si>
    <t xml:space="preserve">Za pomocą narzędzi na pasku narzędzi Rysowanie można także samodzielnie </t>
  </si>
  <si>
    <t xml:space="preserve">rysować rysunki. </t>
  </si>
  <si>
    <t xml:space="preserve">Program Microsoft Excel rozpoznaje szeroki zakres formatów rysunków. </t>
  </si>
  <si>
    <t xml:space="preserve">Ponieważ wszystkie programy pakietu Office korzystają z tych samych filtrów </t>
  </si>
  <si>
    <t xml:space="preserve">graficznych, jeśli przy instalacji innego programu pakietu Office - na przykład </t>
  </si>
  <si>
    <t xml:space="preserve">programu Word - został zainstalowany filtr graficzny, można w tym programie </t>
  </si>
  <si>
    <t xml:space="preserve">Typy plików graficznych, które mogą być używane w programie </t>
  </si>
  <si>
    <t>Microsoft Excel</t>
  </si>
  <si>
    <t xml:space="preserve">Do skoroszytu można wstawiać pliki graficzne w wielu popularnych </t>
  </si>
  <si>
    <t xml:space="preserve">formatach. Można to robić bezpośrednio albo za pomocą oddzielnych filtrów </t>
  </si>
  <si>
    <t xml:space="preserve">graficznych. Oddzielny filtr graficzny nie musi być zainstalowany do wstawiania </t>
  </si>
  <si>
    <t xml:space="preserve">następujących formatów plików graficznych: Rozszerzony metaplik  (.emf), Joint </t>
  </si>
  <si>
    <t xml:space="preserve">Photographic Experts Group (.jpg), Portable Network Graphics (.png), Mapa bitowa </t>
  </si>
  <si>
    <t xml:space="preserve">Windows (.bmp, .rle, .dib) i Metaplik Windows (.wmf). Jednak do wstawienia pliku </t>
  </si>
  <si>
    <t xml:space="preserve">graficznego w jakimkolwiek innym formacie umieszczonym na liście w dalszej </t>
  </si>
  <si>
    <t xml:space="preserve">części tego tekstu musi być zainstalowany filtr graficzny. Jeśli podczas </t>
  </si>
  <si>
    <t xml:space="preserve">instalacji w komputerze programu Microsoft Excel nie został zainstalowany </t>
  </si>
  <si>
    <t xml:space="preserve">potrzebny filtr, można uruchomić program instalacyjny i dodać filtr graficzny. </t>
  </si>
  <si>
    <t xml:space="preserve">Uwaga   Filtry dla następujących formatów plików graficznych są </t>
  </si>
  <si>
    <t xml:space="preserve">automatycznie dołączane przy instalowaniu pakietu Microsoft Office: </t>
  </si>
  <si>
    <t xml:space="preserve">AutoCAD Format 2-D (.dxf), </t>
  </si>
  <si>
    <t xml:space="preserve">Computer Graphics Metafile (.cgm), </t>
  </si>
  <si>
    <t xml:space="preserve">Rozszerzony metaplik (.emf), </t>
  </si>
  <si>
    <t xml:space="preserve">Kodak Photo CD (.pcd), </t>
  </si>
  <si>
    <t xml:space="preserve">Targa (.tga), </t>
  </si>
  <si>
    <t xml:space="preserve">Mapa bitowa Windows (.bmp, .rle, .dib), </t>
  </si>
  <si>
    <t xml:space="preserve">Metaplik Windows (.wmf) </t>
  </si>
  <si>
    <t>WordPerfect Graphics (.wpg).</t>
  </si>
  <si>
    <t xml:space="preserve">Filtry dla poniższych formatów plików graficznych trzeba instalować </t>
  </si>
  <si>
    <t>indywidualnie.</t>
  </si>
  <si>
    <t>Plik w formacie CorelDRAW (.cdr)</t>
  </si>
  <si>
    <t>Plik w formacie Encapsulated PostScript (.eps)</t>
  </si>
  <si>
    <t>Plik w formacie Graphics Interchange Format (.gif)</t>
  </si>
  <si>
    <t>Plik w formacie JPEG File Interchange Format (.jpg)</t>
  </si>
  <si>
    <t>Plik w formacie Macintosh PICT (.pct)</t>
  </si>
  <si>
    <t>Plik w formacie Micrografx Designer/Draw (.drw)</t>
  </si>
  <si>
    <t>Plik w formacie PC Paintbrush (.pcx)</t>
  </si>
  <si>
    <t>Plik w formacie Portable Network Graphics (.png)</t>
  </si>
  <si>
    <t>Plik w formacie Tagged Image File Format (.tif)</t>
  </si>
  <si>
    <t>Dodawanie rysunku do elementu wykresu</t>
  </si>
  <si>
    <t xml:space="preserve">Poniższa procedura jest przeznaczona do dodawania rysunku </t>
  </si>
  <si>
    <t xml:space="preserve">- na przykład, mapy bitowej - do pewnych typów znaczników danych, do </t>
  </si>
  <si>
    <t xml:space="preserve">obszaru wykresu, do obszaru rysowania lub do legendy na wykresach 2-W i 3-W albo </t>
  </si>
  <si>
    <t>do ścian i podłoża na wykresach 3-W.</t>
  </si>
  <si>
    <t xml:space="preserve">Za pomocą tej procedury można dodać rysunek do znaczników danych na </t>
  </si>
  <si>
    <t xml:space="preserve">wykresach kolumnowych, słupkowych, warstwowych, bąbelkowych, liniowych 3-W i </t>
  </si>
  <si>
    <t>wypełnionych radarowych.</t>
  </si>
  <si>
    <t>Kliknij element wykresu, do którego chcesz dodać rysunek.</t>
  </si>
  <si>
    <t xml:space="preserve">Kliknij strzałkę obok pola  Kolor wypełnienia  , kliknij przycisk </t>
  </si>
  <si>
    <t>Efekty wypełnienia, a następnie kliknij kartę Rysunek.</t>
  </si>
  <si>
    <t xml:space="preserve">Aby określić rysunek, kliknij przycisk Wybierz rysunek. </t>
  </si>
  <si>
    <t xml:space="preserve">W polu Szukaj w kliknij dysk, folder lub lokalizację internetową </t>
  </si>
  <si>
    <t>zawierającą rysunek, a następnie dwukrotnie kliknij żądany rysunek.</t>
  </si>
  <si>
    <t>Na karcie Rysunek wybierz żądane opcje.</t>
  </si>
  <si>
    <t xml:space="preserve">Aby uzyskać Pomoc na temat opcji, kliknij znak zapytania  ,  a następnie </t>
  </si>
  <si>
    <t>kliknij tę opcję.</t>
  </si>
  <si>
    <t xml:space="preserve">Uwaga   Aby wykorzystać rysunek jako znacznik danych na wykresach </t>
  </si>
  <si>
    <t xml:space="preserve">liniowych 2-W, punktowych (xy) i niewypełnionych radarowych, należy wybrać </t>
  </si>
  <si>
    <t xml:space="preserve">rysunek w arkuszu roboczym, arkuszu wykresu lub w programie edycji rysunków, </t>
  </si>
  <si>
    <t xml:space="preserve">kliknąć polecenie Kopiuj (menu Edycja), kliknąć serię danych, a następnie </t>
  </si>
  <si>
    <t>kliknąć polecenie Wklej (menu Edycja).</t>
  </si>
  <si>
    <t>Obiekty połączone i osadzone</t>
  </si>
  <si>
    <t xml:space="preserve">Używając polecenia Wklej specjalnie (menu Edycja) i zaznaczając opcję Wklej </t>
  </si>
  <si>
    <t xml:space="preserve">połączenie, informacje wklejane są jako obiekt połączony. Jeśli został </t>
  </si>
  <si>
    <t xml:space="preserve">zaznaczony typ obiektu jako Obiekt i użyte polecenie Wklej,  informacja zostanie </t>
  </si>
  <si>
    <t xml:space="preserve">wklejona jako obiekt osadzony. Polecenie Obiekt jak większość poleceń w podmenu </t>
  </si>
  <si>
    <t xml:space="preserve">Rysunek (menu Wstaw) również wstawia informacje jako obiekt połączony lub </t>
  </si>
  <si>
    <t xml:space="preserve">osadzony. Główna różnica między obiektami połączonymi a osadzonymi polega na </t>
  </si>
  <si>
    <t xml:space="preserve">miejscu przechowywania i sposobie aktualizowania danych po umieszczeniu ich w  </t>
  </si>
  <si>
    <t xml:space="preserve">pliku docelowym. </t>
  </si>
  <si>
    <t xml:space="preserve">Obiektów połączonych należy używać, jeśli istotna jest wielkość pliku i jeśli </t>
  </si>
  <si>
    <t xml:space="preserve">informacje mają być aktualizowane po każdej zmianie pierwotnych danych. </t>
  </si>
  <si>
    <t xml:space="preserve">W przypadku opcji obiektów połączonych pierwotne dane są przechowywane w pliku </t>
  </si>
  <si>
    <t xml:space="preserve">źródłowym. Plik docelowy wyświetla połączone informacje, ale przechowuje tylko </t>
  </si>
  <si>
    <t xml:space="preserve">adres pierwotnych danych. Informacje połączone są automatycznie aktualizowane </t>
  </si>
  <si>
    <t xml:space="preserve">wraz ze zmianą pierwotnych danych w pliku źródłowym. Na przykład, jeśli </t>
  </si>
  <si>
    <t xml:space="preserve">zaznaczysz pewien zakres komórek w arkuszu kalkulacyjnym programu Microsoft </t>
  </si>
  <si>
    <t xml:space="preserve">Excel i połączysz te komórki z dokumentem w programie Word, informacje w </t>
  </si>
  <si>
    <t xml:space="preserve">dokumencie programu Word zmienią się wraz ze zmianą komórek w arkuszu programu </t>
  </si>
  <si>
    <t>Microsoft Excel.</t>
  </si>
  <si>
    <t xml:space="preserve">Obiekt osadzony staje się częścią pliku docelowego tak, że nawet użytkownicy nie </t>
  </si>
  <si>
    <t xml:space="preserve">mający dostępu do źródła pierwotnych danych mogą otwierać i przeglądać osadzony </t>
  </si>
  <si>
    <t xml:space="preserve">obiekt. Ponieważ obiekt osadzony nie ma żadnych połączeń z pierwotnymi danymi, </t>
  </si>
  <si>
    <t xml:space="preserve">informacje nie są w żaden sposób aktualizowane, jeśli następują zmiany w pliku </t>
  </si>
  <si>
    <t xml:space="preserve">źródłowym.  Aby dokonać zmian w osadzonym obiekcie należy kliknąć dwukrotnie, </t>
  </si>
  <si>
    <t xml:space="preserve">aby go otworzyć i edytować w programie źródłowym. Program źródłowy (lub inny </t>
  </si>
  <si>
    <t xml:space="preserve">program  umożliwiający edycję obiektu)  musi być zainstalowany w komputerze, w </t>
  </si>
  <si>
    <t xml:space="preserve">którym ma się odbywać edycja pliku. Jeśli informacje kopiowane są jako obiekt </t>
  </si>
  <si>
    <t xml:space="preserve">osadzony, to plik docelowy wymaga więcej miejsca na dysku niż w przypadku </t>
  </si>
  <si>
    <t>obiektu połączonego.</t>
  </si>
  <si>
    <t>Uzyskiwanie danych z sieci WWW</t>
  </si>
  <si>
    <t xml:space="preserve">Dane można uzyskać z miejsca sieci intranet albo z miejsc HTTP, FTP, lub Gopher </t>
  </si>
  <si>
    <t xml:space="preserve">w sieci World Wide Web. Aby uzyskać dane z miejsca w sieci World Wide Web, </t>
  </si>
  <si>
    <t xml:space="preserve">trzeba mieć do niej dostęp za pośrednictwem sieci intranet lub modemu w </t>
  </si>
  <si>
    <t xml:space="preserve">komputerze lub w sieci. Ponadto trzeba mieć konto w sieci Internet u dostawcy </t>
  </si>
  <si>
    <t xml:space="preserve">usług internetowych. </t>
  </si>
  <si>
    <t xml:space="preserve">W menu Dane wskaż polecenie Pobierz dane zewnętrzne, a następnie kliknij </t>
  </si>
  <si>
    <t>przycisk Uruchom kwerendę WWW.</t>
  </si>
  <si>
    <t>Wybierz kwerendę WWW, którą chcesz uruchomić.</t>
  </si>
  <si>
    <t>Nazwa pliku kwerendy ma rozszerzenie .iqy.</t>
  </si>
  <si>
    <t>Kliknij przycisk Pobierz dane.</t>
  </si>
  <si>
    <t xml:space="preserve">Zostanie wyświetlone okno dialogowe Zwracanie danych zewnętrznych do programu </t>
  </si>
  <si>
    <t xml:space="preserve">Kliknij przycisk Właściwości, aby określić, czy mają być zwrócone tylko </t>
  </si>
  <si>
    <t xml:space="preserve">dane z tabel w źródle danych HTML czy wszystkie informacje na stronie WWW. Aby </t>
  </si>
  <si>
    <t>uzyskać dodatkowe informacje, kliknij  .</t>
  </si>
  <si>
    <t xml:space="preserve">Aby zwrócić zewnętrzny zakres danych do wybranego arkusza roboczego, </t>
  </si>
  <si>
    <t xml:space="preserve">kliknij przycisk Istniejący arkusz roboczy. W arkuszu roboczym kliknij komórkę, </t>
  </si>
  <si>
    <t xml:space="preserve">w której chcesz umieścić górny lewy róg zewnętrznego zakresu danych, a następnie </t>
  </si>
  <si>
    <t>kliknij przycisk OK.</t>
  </si>
  <si>
    <t xml:space="preserve">Aby zwrócić zewnętrzny zakres danych do nowego arkusza roboczego, kliknij </t>
  </si>
  <si>
    <t xml:space="preserve">przycisk Nowy arkusz roboczy, a następnie kliknij przycisk OK. Program Microsoft </t>
  </si>
  <si>
    <t xml:space="preserve">Excel dodaje nowy arkusz roboczy do skoroszytu i automatycznie umieszcza </t>
  </si>
  <si>
    <t>zewnętrzny zakres danych w górnym lewym rogu nowego arkusza roboczego.</t>
  </si>
  <si>
    <t xml:space="preserve">Jeśli zostanie wyświetlony monit, wprowadź parametry kwerendy. Jeśli nie </t>
  </si>
  <si>
    <t xml:space="preserve">wiesz, jakie są poprawne parametry, zapytaj o to osobę, która utworzyła </t>
  </si>
  <si>
    <t>kwerendę.</t>
  </si>
  <si>
    <t xml:space="preserve">Program Microsoft Excel uruchamia kwerendę. O tym, że kwerenda została </t>
  </si>
  <si>
    <t xml:space="preserve">uruchomiona można się przekonać dzięki temu, że program Microsoft Excel </t>
  </si>
  <si>
    <t xml:space="preserve">wyświetla obracającą się    ikonę na pasku stanu. </t>
  </si>
  <si>
    <t>Uwagi</t>
  </si>
  <si>
    <t>·</t>
  </si>
  <si>
    <t xml:space="preserve">Program Microsoft Excel zawiera przykładowe kwerendy WWW. Przykłady te </t>
  </si>
  <si>
    <t xml:space="preserve">można znaleźć w folderze Kwerendy, w którym jest zainstalowany program Microsoft </t>
  </si>
  <si>
    <t>Office.</t>
  </si>
  <si>
    <t xml:space="preserve">Można sprawdzić stan kwerendy działającej w tle i wymagającej wiele czasu </t>
  </si>
  <si>
    <t xml:space="preserve">na zwrot danych. Podczas działania kwerendy kliknij przycisk Odśwież stan   na </t>
  </si>
  <si>
    <t xml:space="preserve">pasku narzędzi Dane zewnętrzne. Aby kwerendę anulować, kliknij przycisk Przerwij </t>
  </si>
  <si>
    <t>odświeżanie.</t>
  </si>
  <si>
    <t>Andrzej Strojnowski</t>
  </si>
  <si>
    <r>
      <t xml:space="preserve">Tekst możemy przenosić do innej komórki wpisując formułę  </t>
    </r>
    <r>
      <rPr>
        <b/>
        <sz val="10"/>
        <rFont val="Arial CE"/>
        <family val="2"/>
      </rPr>
      <t>=adres komórki</t>
    </r>
    <r>
      <rPr>
        <sz val="10"/>
        <rFont val="Arial CE"/>
        <family val="0"/>
      </rPr>
      <t xml:space="preserve"> zawierającej interesujący nas tekst</t>
    </r>
  </si>
  <si>
    <r>
      <t>Uwaga:</t>
    </r>
    <r>
      <rPr>
        <sz val="10"/>
        <rFont val="Arial CE"/>
        <family val="0"/>
      </rPr>
      <t xml:space="preserve"> przenosząc tekst tracimy pogrubienia, indeksy i inne własności tekstu wynikające z formatu!</t>
    </r>
  </si>
  <si>
    <t>Dopisywany tekst musi być umieszczany w cudzysłowiu gdyż inaczej program traktuje napis jako nazwę.</t>
  </si>
  <si>
    <t>korzystać z tego samego filtru.</t>
  </si>
  <si>
    <t>Jeśli EXCEL z jakiegoś powodu nie potrafi wyliczyć wartości formuły, wypisuje stosowny</t>
  </si>
  <si>
    <t>komunikat o błędzie. Komunikaty zaczynają sie od # i kończą (prawie zawsze) !. Oto ich lista:</t>
  </si>
  <si>
    <t>ala</t>
  </si>
  <si>
    <t>ela</t>
  </si>
  <si>
    <t>ola</t>
  </si>
  <si>
    <t>Błędy są propagowane w formułach (o ile nie użyjemy specjalnych funkcji, takich jak</t>
  </si>
  <si>
    <t>CZY.BŁĄD, CZY.BŁ, CZY.BRAK)</t>
  </si>
  <si>
    <t>Sytuację w której pewna komórka zawiera formułę, której wyliczenie wymaga użycia</t>
  </si>
  <si>
    <t>(bezpośrednio lub pośrednio) wartości tej komórki nazywamy pętlą adresową. Wystąpienie pętli</t>
  </si>
  <si>
    <t>Tekst przedstawiający liczbę możemy zamienić na liczbę stosując funkcję tekstową WARTOŚĆ.</t>
  </si>
  <si>
    <t>A</t>
  </si>
  <si>
    <t>B</t>
  </si>
  <si>
    <t>C</t>
  </si>
  <si>
    <t>Zakupy</t>
  </si>
  <si>
    <t>Rabat</t>
  </si>
  <si>
    <t>Typ</t>
  </si>
  <si>
    <t>X</t>
  </si>
  <si>
    <t>XX</t>
  </si>
  <si>
    <t>XXX</t>
  </si>
  <si>
    <t>L</t>
  </si>
  <si>
    <t>LL</t>
  </si>
  <si>
    <t>LLL</t>
  </si>
  <si>
    <t>XL</t>
  </si>
  <si>
    <t xml:space="preserve">WYSZUKAJ </t>
  </si>
  <si>
    <t>Funkcja WYSZUKAJ ma dwie formy składni wektorową i tablicową.</t>
  </si>
  <si>
    <t xml:space="preserve">Forma tablicowa WYSZUKAJ poszukuje danej wartości w pierwszym wierszu lub kolumnie tablicy, następnie </t>
  </si>
  <si>
    <t xml:space="preserve">przesuwa się w pionie lub w poziomie do ostatniej komórki  i oblicza wartość komórki. Z postaci WYSZUKAJ </t>
  </si>
  <si>
    <t>korzysta się, kiedy wartości, które mają pasować znajdują się w pierwszym wierszu lub kolumnie tablicy.</t>
  </si>
  <si>
    <t>Trzeba skorzystać z innej postaci WYSZUKAJ, kiedy chce się określić położenie kolumny lub wiersza.</t>
  </si>
  <si>
    <t>WYSZUKAJ(szukana_wartość;tablica)</t>
  </si>
  <si>
    <t xml:space="preserve">Jeśli szukana_wartość jest mniejsza od najmniejszej wartości w pierwszym wierszu lub kolumnie </t>
  </si>
  <si>
    <t>(w zależności od wielkości tabeli), to funkcja WYSZUKAJ oblicza wartość błędu  #N/D.</t>
  </si>
  <si>
    <t>z argumentem szukana_wartość.</t>
  </si>
  <si>
    <t xml:space="preserve">Ważne   Wartości muszą być uporządkowane w kolejności rosnącej: ...,-2, -1, 0, 1, 2, ..., A-Z, FAŁSZ, PRAWDA; </t>
  </si>
  <si>
    <t>Przykłady</t>
  </si>
  <si>
    <t>Składnia wierszowa</t>
  </si>
  <si>
    <t xml:space="preserve"> =WYSZUKAJ(64000;C64:C70;D64:D70)</t>
  </si>
  <si>
    <t xml:space="preserve"> =WYSZUKAJ(64000;B74:B80;E64:E70)</t>
  </si>
  <si>
    <t>Składnia tablicowa</t>
  </si>
  <si>
    <t xml:space="preserve"> =WYSZUKAJ(60000;B63:E70)</t>
  </si>
  <si>
    <t xml:space="preserve"> =WYSZUKAJ(60000;B63:D70)</t>
  </si>
  <si>
    <t xml:space="preserve"> =WYSZUKAJ(60000;B63:C70)</t>
  </si>
  <si>
    <t xml:space="preserve"> =WYSZUKAJ(60001;C63:E70)</t>
  </si>
  <si>
    <t xml:space="preserve"> =WYSZUKAJ(60000;C63:D70)</t>
  </si>
  <si>
    <t>to jest odpowiednio XL 22,41% i 68300.</t>
  </si>
  <si>
    <t>WYSZUKAJ("C";{"a";"b";"c";"d"\1;2;3;4}) jest równe 3</t>
  </si>
  <si>
    <t>WYSZUKAJ("bump";{"a";1\"b";2\"c";3}) jest równe 2</t>
  </si>
  <si>
    <t xml:space="preserve">  Tak naprawdę, najlepiej jest korzystać z funkcji WYSZUKAJ.POZIOMO lub WYSZUKAJ.PIONOWO </t>
  </si>
  <si>
    <t xml:space="preserve">zamiast z postaci tablicowej WYSZUKAJ. Postać WYSZUKAJ podawana jest w celu zachowania zgodności </t>
  </si>
  <si>
    <t>z pozostałymi programami typu arkusza kalkulacyjnego.</t>
  </si>
  <si>
    <t>PODAJ.POZYCJĘ</t>
  </si>
  <si>
    <t xml:space="preserve">Podaje względne położenie elementu w tablicy, który spełnia określone wymagania w określony sposób. </t>
  </si>
  <si>
    <t xml:space="preserve">Należy użyć funkcji PODAJ.POZYCJĘ zamiast jednej z funkcji WYSZUKAJ, kiedy konieczna jest znajomość </t>
  </si>
  <si>
    <t>położenia pasującej pozycji, a nie tylko samej pozycji.</t>
  </si>
  <si>
    <t>Składnia</t>
  </si>
  <si>
    <t>PODAJ.POZYCJĘ(szukana_wartość, przeszukiwana_tab  , typ_porównania )</t>
  </si>
  <si>
    <r>
      <t>Szukana_wartość</t>
    </r>
    <r>
      <rPr>
        <sz val="10"/>
        <rFont val="Arial CE"/>
        <family val="0"/>
      </rPr>
      <t xml:space="preserve">    jest wartością wykorzystywaną do znalezienia w tablicy pożądanej wartości.</t>
    </r>
  </si>
  <si>
    <r>
      <t>Przeszukiwana_tab</t>
    </r>
    <r>
      <rPr>
        <sz val="10"/>
        <rFont val="Arial CE"/>
        <family val="0"/>
      </rPr>
      <t xml:space="preserve">      jest ciągłym zakresem komórek, zawierającym możliwe wartości poszukiwane. </t>
    </r>
  </si>
  <si>
    <t>Przeszukiwana_tab  może być tablicą lub adresem tablicy.</t>
  </si>
  <si>
    <r>
      <t>Typ_porównania</t>
    </r>
    <r>
      <rPr>
        <sz val="10"/>
        <rFont val="Arial CE"/>
        <family val="0"/>
      </rPr>
      <t xml:space="preserve">    jest liczbą -1, 0 lub 1. Typ_porównania podaje, w jaki sposób program Microsoft </t>
    </r>
  </si>
  <si>
    <t>Excel dopasowuje szukana_wartość do wartości w przeszukiwana_tab.</t>
  </si>
  <si>
    <t xml:space="preserve">Jeśli  argument typ_porównania jest równy 1, PODAJ.POZYCJĘ znajdzie największą wartość, </t>
  </si>
  <si>
    <t xml:space="preserve">która jest mniejsza lub równa wartości szukana_wartość. Przeszukiwana_tab   musi być uporządkowana </t>
  </si>
  <si>
    <t>w kolejności rosnącej: ...-2, -1, 0, 1, 2,...A-Z, FAŁSZ, PRAWDA.</t>
  </si>
  <si>
    <t xml:space="preserve">Jeśli  typ_porównania jest równy 0, PODAJ.POZYCJĘ znajdzie pierwszą wartość dokładnie równą </t>
  </si>
  <si>
    <t>wartości szukana_wartość. W tym przypadku w Przeszukiwana_tab   porządek może być dowolny.</t>
  </si>
  <si>
    <t xml:space="preserve">Jeśli typ_porównania jest równy -1, PODAJ.POZYCJĘ znajdzie najmniejszą wartość, która jest </t>
  </si>
  <si>
    <t xml:space="preserve">większa lub równa szukana_wartość. W Przeszukiwana_tab  porządek musi być malejący: </t>
  </si>
  <si>
    <t>PRAWDA, FAŁSZ, Z-A,...2, 1, 0, -1, -2,..., itd.</t>
  </si>
  <si>
    <t>Jeśli argument typ_porównania zostanie pominięty, zakłada się, że jest równy 1.</t>
  </si>
  <si>
    <t>Jeśli PODAJ.POZYCJĘ nie zakończy powodzeniem wyszukiwania dopasowania, podaje wartość błędu #N/D.</t>
  </si>
  <si>
    <t xml:space="preserve">Jeśli typ_porównania wynosi 0 i szukana_wartość jest tekstem, szukana_wartość może zawierać znaki zastępcze </t>
  </si>
  <si>
    <t>gwiazdkę (*) i znak zapytania (?). Gwiazdka zastępuje dowolny łańcuch znaków, a znak zapytania dowolny pojedynczy znak.</t>
  </si>
  <si>
    <t>Przykład 3</t>
  </si>
  <si>
    <t xml:space="preserve"> =PODAJ.POZYCJĘ(56000;Zakupy;1)</t>
  </si>
  <si>
    <t xml:space="preserve"> =PODAJ.POZYCJĘ(56000;Zakupy;0)</t>
  </si>
  <si>
    <t xml:space="preserve"> =PODAJ.POZYCJĘ(56000;Zakupy;-1)</t>
  </si>
  <si>
    <t xml:space="preserve"> =PODAJ.POZYCJĘ(60000;Zakupy;1)</t>
  </si>
  <si>
    <t xml:space="preserve"> =PODAJ.POZYCJĘ(60000;Zakupy;0)</t>
  </si>
  <si>
    <t xml:space="preserve"> =PODAJ.POZYCJĘ(60000;Zakupy;-1)</t>
  </si>
  <si>
    <t>PRZESUNIĘCIE</t>
  </si>
  <si>
    <t>Funkcja daje w wyniku adres o określonej wysokości i szerokości przesunięty od innego adresu o zadaną liczbę wierszy i kolumn.</t>
  </si>
  <si>
    <t>PRZESUNIĘCIE(adres ; wiersze ; kolumny ; wysokość ; szerokość )</t>
  </si>
  <si>
    <t>Adres   jest to adres, od którego wyznacza się przesunięcie. Jeśli adres jest wyborem wielokrotnym,  funkcja PRZESUNIĘCIE da w wyniku wartość błędu #ARG!.</t>
  </si>
  <si>
    <t xml:space="preserve">Wiersze   jest liczbą wierszy w górę lub w dół, o które należy przesunąć górną lewą komórkę. Podanie 5 jako argumentu oznacza, </t>
  </si>
  <si>
    <t>że lewa górna komórka adresu jest pięć wierszy poniżej od adresu określonego przez argument adres. Wiersze mogą być dodatnie lub ujemne.</t>
  </si>
  <si>
    <t>Kolumny   jest liczbą kolumn w lewo lub w prawo, o które należy przesunąć komórkę wynikową. Podanie 5 jako argumentu oznacza, że.</t>
  </si>
  <si>
    <t xml:space="preserve"> że lewa górna komórka adresu jest pięć kolumn na prawo od adresu określonego przez argument adres. Kolumny mogą być dodatnie lub ujemne.</t>
  </si>
  <si>
    <t>Jeśli  wiersze i kolumny przesuwają adres poza brzeg arkusza, to funkcja PRZESUNIĘCIE da w wyniku wartość błędu  #ADR!.</t>
  </si>
  <si>
    <t>Wysokość   jest wysokością, w sensie liczby wierszy, na której ma znajdować się adres. Wysokość musi być liczbą dodatnią.</t>
  </si>
  <si>
    <t>Szerokość   jest szerokością, w sensie liczby kolumn, na której ma znajdować się adres. Szerokość musi być liczbą dodatnią.</t>
  </si>
  <si>
    <t>Jeśli argumenty wysokość lub szerokość zostaną pominięte, to zakłada się, że ich wartości będą mieć taką samą wysokość lub szerokość jak adres.</t>
  </si>
  <si>
    <t xml:space="preserve">Uwagi </t>
  </si>
  <si>
    <t xml:space="preserve">PRZESUNIĘCIE w rzeczywistości nie przesuwa żadnych komórek ani nie zmienia wyboru, tylko daje w wyniku adres. Funkcja PRZESUNIĘCIE </t>
  </si>
  <si>
    <t xml:space="preserve">może być wykorzystywana z innymi funkcjami wymagającymi adresu jako argumentu. Na przykład, aby wybrać zakres przesunięty </t>
  </si>
  <si>
    <t xml:space="preserve">od aktualnego wyboru trzeba zastosować funkcję PRZESUNIĘCIE razem z funkcjami ZAZNACZ oraz ZAZNACZENIE. Można wybrać także </t>
  </si>
  <si>
    <t>przesunięcie od bieżącego wyboru poprzez użycie adresowania względnego w funkcji ZAZNACZ, na przykład ZAZNACZ("R[1]C").</t>
  </si>
  <si>
    <t>PRZESUNIĘCIE(C3;2;3;1;1) jest równe  F5. Jeśli wprowadzi się tę formułę do arkusza to zostanie wyświetlona wartość znajdująca się w komórce F5.</t>
  </si>
  <si>
    <t>PRZESUNIĘCIE(C3:E5;-1;0;3;3) jest równe C2:E4</t>
  </si>
  <si>
    <t>PRZESUNIĘCIE(C3:E5;0;-3;3;3) jest równe #ADR!</t>
  </si>
  <si>
    <r>
      <t xml:space="preserve">Zmianę możemy "utrwalić" stosując kopiuj i </t>
    </r>
    <r>
      <rPr>
        <b/>
        <sz val="10"/>
        <rFont val="Arial CE"/>
        <family val="2"/>
      </rPr>
      <t>Edycja | wklej specjalnie | wartości</t>
    </r>
  </si>
  <si>
    <t>26-03-2001</t>
  </si>
  <si>
    <t xml:space="preserve">Szukana_wartość    jest wartością poszukiwaną przez funkcję WYSZUKAJ  w tablicy. Szukana_wartość </t>
  </si>
  <si>
    <t>może być liczbą, tekstem, wartością logiczną, nazwą lub adresem odnoszącym się do wartości.</t>
  </si>
  <si>
    <t xml:space="preserve">Jeśli funkcja WYSZUKAJ nie może znaleźć wartości określonej przez argument szukana_wartość, </t>
  </si>
  <si>
    <t>to wybiera wartość największą w tablicy, która jest mniejsza lub równa  szukana_wartość.</t>
  </si>
  <si>
    <r>
      <t xml:space="preserve">Tablica </t>
    </r>
    <r>
      <rPr>
        <sz val="10"/>
        <rFont val="Arial CE"/>
        <family val="0"/>
      </rPr>
      <t xml:space="preserve">    jest zakresem komórek, zawierających tekst, liczby lub wartości logiczne, które należy porównać </t>
    </r>
  </si>
  <si>
    <t xml:space="preserve">Forma tablicowa WYSZUKAJ jest bardzo podobna do funkcji WYSZUKAJ.POZIOMO i WYSZUKAJ.PIONOWO. </t>
  </si>
  <si>
    <t xml:space="preserve">Różnica polega na tym, że WYSZUKAJ.POZIOMO poszukuje wartości  szukana_wartość  w wierszu </t>
  </si>
  <si>
    <t xml:space="preserve">pierwszym, WYSZUKAJ.PIONOWO poszukuje wartości  w pierwszej kolumnie, a WYSZUKAJ szuka </t>
  </si>
  <si>
    <t>według rozmiarów tablicy tablica.</t>
  </si>
  <si>
    <t>Jeśli tablica  jest kwadratem bądź obszarem o szerokości większej niż wysokość (ma więcej kolumn</t>
  </si>
  <si>
    <t xml:space="preserve"> niż wierszy), to funkcja WYSZUKAJ poszukuje wartości szukana_wartość w pierwszym wierszu.</t>
  </si>
  <si>
    <t>WYSZUKAJ to funkcja poszukuje wartości w pierwszej kolumnie.</t>
  </si>
  <si>
    <t xml:space="preserve">Funkcje WYSZUKAJ.POZIOMO i WYSZUKAJ.PIONOWO pozwalają na indeksowanie w pionie i w </t>
  </si>
  <si>
    <t xml:space="preserve">poziomie, natomiast funkcja WYSZUKAJ zawsze daje  w wyniku ostatnią wartość  w wierszu lub </t>
  </si>
  <si>
    <t>kolumnie.</t>
  </si>
  <si>
    <t xml:space="preserve">bowiem w przeciwnym przypadku otrzymany wynik może nie być poprawnym wynikiem funkcji WYSZUKAJ. </t>
  </si>
  <si>
    <t>Małe i wielkie litery są równoważne.</t>
  </si>
  <si>
    <t xml:space="preserve">Jeśli tablica  jest obszarem o wysokości większej niż szerokość (ma więcej wierszy niż kolumn), </t>
  </si>
  <si>
    <t xml:space="preserve">Ponieważ 60000 jest większe od 8 więc funkcja podaje wartość </t>
  </si>
  <si>
    <t>komórki z ostatniego wiersza i ostatniej komórki tablicy</t>
  </si>
  <si>
    <t>Suma</t>
  </si>
  <si>
    <t>adresowej świadczy o błędzie logicznym w arkuszu - należy poprawić błędną formułę.</t>
  </si>
  <si>
    <r>
      <t xml:space="preserve">Teksty z całej kolumny można podzielić na kawałki stosując </t>
    </r>
    <r>
      <rPr>
        <b/>
        <sz val="10"/>
        <rFont val="Arial CE"/>
        <family val="2"/>
      </rPr>
      <t>Dane | tekst</t>
    </r>
    <r>
      <rPr>
        <sz val="10"/>
        <rFont val="Arial CE"/>
        <family val="0"/>
      </rPr>
      <t xml:space="preserve"> jako kolumny</t>
    </r>
  </si>
  <si>
    <t>45</t>
  </si>
  <si>
    <t>5</t>
  </si>
  <si>
    <t>=C6+D6</t>
  </si>
  <si>
    <t>=SUMA(C6:D6)</t>
  </si>
  <si>
    <t>=ŚREDNIA(C6:D6)</t>
  </si>
  <si>
    <t>=J2+J3</t>
  </si>
  <si>
    <t>=SUMA(J2:J3)</t>
  </si>
  <si>
    <t>=ŚREDNIA(J1:J3)</t>
  </si>
  <si>
    <t>=ŚREDNIA.A(J1:J3)</t>
  </si>
  <si>
    <t>Liczbę ( datę ) można zamienić na tekst stosując funkcje tekstową TEKST lub dopisując '.</t>
  </si>
  <si>
    <t>=ŚREDNIA.A(J3:J4)</t>
  </si>
  <si>
    <t>0</t>
  </si>
  <si>
    <t>Wykład 5</t>
  </si>
  <si>
    <t>Funkcja</t>
  </si>
  <si>
    <t>Zwraca wartość PRAWDA, jeśli</t>
  </si>
  <si>
    <t>CZY.ADR</t>
  </si>
  <si>
    <t>Wartość odwołuje się do odwołania.</t>
  </si>
  <si>
    <t>CZY.BŁ</t>
  </si>
  <si>
    <t>Wartość odwołuje się do każdej wartości błędu z wyjątkiem #N/D!.</t>
  </si>
  <si>
    <t>CZY.BŁĄD</t>
  </si>
  <si>
    <t>Wartość odwołuje się do każdej wartości błędu (#N/D!, #ARG!, #ADR!, #DZIEL/0!, #LICZBA!, #NAZWA? lub #ZERO!).</t>
  </si>
  <si>
    <t>CZY.BRAK</t>
  </si>
  <si>
    <t>Wartość odwołuje się do wartości błędu #N/D! (braku wartości).</t>
  </si>
  <si>
    <t>CZY.LICZBA</t>
  </si>
  <si>
    <t>Wartość odwołuje się do liczby.</t>
  </si>
  <si>
    <t>CZY.LOGICZNA</t>
  </si>
  <si>
    <t>Wartość odwołuje się do wartości logicznej.</t>
  </si>
  <si>
    <t>CZY.NIE.TEKST</t>
  </si>
  <si>
    <t>Wartość odwołuje się do każdej zawartości komórki innej niż tekst. (Należy zauważyć, że funkcja ta zwraca wartość logiczną PRAWDA, jeśli wartość odwołuje się do pustej komórki.)</t>
  </si>
  <si>
    <t>CZY.PUSTA</t>
  </si>
  <si>
    <t>Wartość odwołuje się do pustej komórki.</t>
  </si>
  <si>
    <t>CZY.TEKST</t>
  </si>
  <si>
    <t>Wartość odwołuje się do tekstu.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</si>
</sst>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dd"/>
    <numFmt numFmtId="165" formatCode="[Green]#,##0\ _z_ł;[Red]\-#,##0\ _z_ł"/>
  </numFmts>
  <fonts count="9">
    <font>
      <sz val="10"/>
      <name val="Arial CE"/>
      <family val="0"/>
    </font>
    <font>
      <b/>
      <sz val="12"/>
      <name val="Arial CE"/>
      <family val="0"/>
    </font>
    <font>
      <b/>
      <sz val="14"/>
      <color indexed="18"/>
      <name val="Arial CE"/>
      <family val="0"/>
    </font>
    <font>
      <b/>
      <sz val="10"/>
      <name val="Arial CE"/>
      <family val="2"/>
    </font>
    <font>
      <vertAlign val="superscript"/>
      <sz val="8"/>
      <name val="Arial CE"/>
      <family val="2"/>
    </font>
    <font>
      <sz val="10"/>
      <name val="Symbol"/>
      <family val="1"/>
    </font>
    <font>
      <sz val="10"/>
      <name val="Arial Black"/>
      <family val="2"/>
    </font>
    <font>
      <b/>
      <i/>
      <sz val="10"/>
      <color indexed="16"/>
      <name val="Arial CE"/>
      <family val="0"/>
    </font>
    <font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44" fontId="0" fillId="2" borderId="0" xfId="18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42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7" xfId="0" applyNumberFormat="1" applyBorder="1" applyAlignment="1" quotePrefix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 quotePrefix="1">
      <alignment/>
    </xf>
    <xf numFmtId="49" fontId="0" fillId="0" borderId="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 quotePrefix="1">
      <alignment/>
    </xf>
    <xf numFmtId="165" fontId="0" fillId="0" borderId="0" xfId="0" applyNumberFormat="1" applyAlignment="1">
      <alignment/>
    </xf>
    <xf numFmtId="0" fontId="0" fillId="0" borderId="19" xfId="0" applyBorder="1" applyAlignment="1" quotePrefix="1">
      <alignment/>
    </xf>
    <xf numFmtId="0" fontId="0" fillId="0" borderId="17" xfId="0" applyBorder="1" applyAlignment="1" quotePrefix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0</xdr:col>
      <xdr:colOff>190500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47625" y="228600"/>
          <a:ext cx="14287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171450</xdr:colOff>
      <xdr:row>1</xdr:row>
      <xdr:rowOff>0</xdr:rowOff>
    </xdr:to>
    <xdr:sp>
      <xdr:nvSpPr>
        <xdr:cNvPr id="2" name="Oval 2"/>
        <xdr:cNvSpPr>
          <a:spLocks/>
        </xdr:cNvSpPr>
      </xdr:nvSpPr>
      <xdr:spPr>
        <a:xfrm>
          <a:off x="28575" y="228600"/>
          <a:ext cx="14287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200025</xdr:colOff>
      <xdr:row>1</xdr:row>
      <xdr:rowOff>0</xdr:rowOff>
    </xdr:to>
    <xdr:sp>
      <xdr:nvSpPr>
        <xdr:cNvPr id="3" name="Oval 3"/>
        <xdr:cNvSpPr>
          <a:spLocks/>
        </xdr:cNvSpPr>
      </xdr:nvSpPr>
      <xdr:spPr>
        <a:xfrm>
          <a:off x="57150" y="228600"/>
          <a:ext cx="14287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200025</xdr:colOff>
      <xdr:row>1</xdr:row>
      <xdr:rowOff>0</xdr:rowOff>
    </xdr:to>
    <xdr:sp>
      <xdr:nvSpPr>
        <xdr:cNvPr id="4" name="Oval 4"/>
        <xdr:cNvSpPr>
          <a:spLocks/>
        </xdr:cNvSpPr>
      </xdr:nvSpPr>
      <xdr:spPr>
        <a:xfrm>
          <a:off x="57150" y="228600"/>
          <a:ext cx="14287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0</xdr:rowOff>
    </xdr:from>
    <xdr:to>
      <xdr:col>0</xdr:col>
      <xdr:colOff>228600</xdr:colOff>
      <xdr:row>1</xdr:row>
      <xdr:rowOff>0</xdr:rowOff>
    </xdr:to>
    <xdr:sp>
      <xdr:nvSpPr>
        <xdr:cNvPr id="5" name="Oval 5"/>
        <xdr:cNvSpPr>
          <a:spLocks/>
        </xdr:cNvSpPr>
      </xdr:nvSpPr>
      <xdr:spPr>
        <a:xfrm>
          <a:off x="85725" y="228600"/>
          <a:ext cx="14287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200025</xdr:colOff>
      <xdr:row>1</xdr:row>
      <xdr:rowOff>0</xdr:rowOff>
    </xdr:to>
    <xdr:sp>
      <xdr:nvSpPr>
        <xdr:cNvPr id="6" name="Oval 6"/>
        <xdr:cNvSpPr>
          <a:spLocks/>
        </xdr:cNvSpPr>
      </xdr:nvSpPr>
      <xdr:spPr>
        <a:xfrm>
          <a:off x="57150" y="228600"/>
          <a:ext cx="14287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200025</xdr:colOff>
      <xdr:row>1</xdr:row>
      <xdr:rowOff>0</xdr:rowOff>
    </xdr:to>
    <xdr:sp>
      <xdr:nvSpPr>
        <xdr:cNvPr id="7" name="Oval 7"/>
        <xdr:cNvSpPr>
          <a:spLocks/>
        </xdr:cNvSpPr>
      </xdr:nvSpPr>
      <xdr:spPr>
        <a:xfrm>
          <a:off x="57150" y="228600"/>
          <a:ext cx="14287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200025</xdr:colOff>
      <xdr:row>1</xdr:row>
      <xdr:rowOff>0</xdr:rowOff>
    </xdr:to>
    <xdr:sp>
      <xdr:nvSpPr>
        <xdr:cNvPr id="8" name="Oval 8"/>
        <xdr:cNvSpPr>
          <a:spLocks/>
        </xdr:cNvSpPr>
      </xdr:nvSpPr>
      <xdr:spPr>
        <a:xfrm>
          <a:off x="57150" y="228600"/>
          <a:ext cx="14287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228600</xdr:colOff>
      <xdr:row>3</xdr:row>
      <xdr:rowOff>123825</xdr:rowOff>
    </xdr:from>
    <xdr:to>
      <xdr:col>4</xdr:col>
      <xdr:colOff>219075</xdr:colOff>
      <xdr:row>6</xdr:row>
      <xdr:rowOff>28575</xdr:rowOff>
    </xdr:to>
    <xdr:sp>
      <xdr:nvSpPr>
        <xdr:cNvPr id="9" name="Tekst 75"/>
        <xdr:cNvSpPr txBox="1">
          <a:spLocks noChangeArrowheads="1"/>
        </xdr:cNvSpPr>
      </xdr:nvSpPr>
      <xdr:spPr>
        <a:xfrm>
          <a:off x="228600" y="742950"/>
          <a:ext cx="2886075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Operacje na tekstach</a:t>
          </a:r>
        </a:p>
      </xdr:txBody>
    </xdr:sp>
    <xdr:clientData/>
  </xdr:twoCellAnchor>
  <xdr:twoCellAnchor>
    <xdr:from>
      <xdr:col>1</xdr:col>
      <xdr:colOff>228600</xdr:colOff>
      <xdr:row>58</xdr:row>
      <xdr:rowOff>123825</xdr:rowOff>
    </xdr:from>
    <xdr:to>
      <xdr:col>5</xdr:col>
      <xdr:colOff>228600</xdr:colOff>
      <xdr:row>61</xdr:row>
      <xdr:rowOff>28575</xdr:rowOff>
    </xdr:to>
    <xdr:sp>
      <xdr:nvSpPr>
        <xdr:cNvPr id="10" name="Tekst 75"/>
        <xdr:cNvSpPr txBox="1">
          <a:spLocks noChangeArrowheads="1"/>
        </xdr:cNvSpPr>
      </xdr:nvSpPr>
      <xdr:spPr>
        <a:xfrm>
          <a:off x="809625" y="9677400"/>
          <a:ext cx="2533650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Import danych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3</xdr:col>
      <xdr:colOff>228600</xdr:colOff>
      <xdr:row>42</xdr:row>
      <xdr:rowOff>133350</xdr:rowOff>
    </xdr:to>
    <xdr:sp>
      <xdr:nvSpPr>
        <xdr:cNvPr id="1" name="Tekst 24"/>
        <xdr:cNvSpPr txBox="1">
          <a:spLocks noChangeArrowheads="1"/>
        </xdr:cNvSpPr>
      </xdr:nvSpPr>
      <xdr:spPr>
        <a:xfrm>
          <a:off x="685800" y="6772275"/>
          <a:ext cx="2543175" cy="2952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Pętle adresowe.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419100</xdr:colOff>
      <xdr:row>2</xdr:row>
      <xdr:rowOff>133350</xdr:rowOff>
    </xdr:to>
    <xdr:sp>
      <xdr:nvSpPr>
        <xdr:cNvPr id="2" name="Tekst 46"/>
        <xdr:cNvSpPr txBox="1">
          <a:spLocks noChangeArrowheads="1"/>
        </xdr:cNvSpPr>
      </xdr:nvSpPr>
      <xdr:spPr>
        <a:xfrm>
          <a:off x="685800" y="161925"/>
          <a:ext cx="3419475" cy="2952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Komunikaty o błędach.</a:t>
          </a:r>
        </a:p>
      </xdr:txBody>
    </xdr:sp>
    <xdr:clientData/>
  </xdr:twoCellAnchor>
  <xdr:twoCellAnchor>
    <xdr:from>
      <xdr:col>0</xdr:col>
      <xdr:colOff>590550</xdr:colOff>
      <xdr:row>19</xdr:row>
      <xdr:rowOff>142875</xdr:rowOff>
    </xdr:from>
    <xdr:to>
      <xdr:col>4</xdr:col>
      <xdr:colOff>323850</xdr:colOff>
      <xdr:row>21</xdr:row>
      <xdr:rowOff>114300</xdr:rowOff>
    </xdr:to>
    <xdr:sp>
      <xdr:nvSpPr>
        <xdr:cNvPr id="3" name="Tekst 46"/>
        <xdr:cNvSpPr txBox="1">
          <a:spLocks noChangeArrowheads="1"/>
        </xdr:cNvSpPr>
      </xdr:nvSpPr>
      <xdr:spPr>
        <a:xfrm>
          <a:off x="590550" y="3257550"/>
          <a:ext cx="3419475" cy="2952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Funkcje informacyjne.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SheetLayoutView="100" workbookViewId="0" topLeftCell="A1">
      <selection activeCell="K40" sqref="K40"/>
    </sheetView>
  </sheetViews>
  <sheetFormatPr defaultColWidth="9.00390625" defaultRowHeight="12.75"/>
  <cols>
    <col min="1" max="1" width="7.625" style="0" customWidth="1"/>
    <col min="2" max="2" width="11.625" style="0" customWidth="1"/>
    <col min="4" max="4" width="9.75390625" style="0" bestFit="1" customWidth="1"/>
    <col min="5" max="5" width="2.875" style="0" customWidth="1"/>
    <col min="10" max="10" width="19.625" style="0" customWidth="1"/>
  </cols>
  <sheetData>
    <row r="1" spans="1:9" ht="18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>
      <c r="A2" s="3" t="s">
        <v>326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184</v>
      </c>
      <c r="B3" s="2"/>
      <c r="C3" s="2"/>
      <c r="D3" s="2"/>
      <c r="E3" s="2"/>
      <c r="F3" s="2"/>
      <c r="G3" s="2"/>
      <c r="H3" s="2"/>
      <c r="I3" s="2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9" ht="12.75">
      <c r="A9" t="s">
        <v>1</v>
      </c>
    </row>
    <row r="10" ht="12.75">
      <c r="A10" t="s">
        <v>185</v>
      </c>
    </row>
    <row r="11" ht="12.75">
      <c r="A11" s="5" t="s">
        <v>186</v>
      </c>
    </row>
    <row r="13" spans="1:9" ht="15">
      <c r="A13" t="s">
        <v>5</v>
      </c>
      <c r="B13" s="5" t="s">
        <v>2</v>
      </c>
      <c r="D13" t="s">
        <v>3</v>
      </c>
      <c r="F13" t="str">
        <f>B13</f>
        <v>sin230° + 2pr</v>
      </c>
      <c r="H13" t="str">
        <f>MID(B13,7,1)</f>
        <v>°</v>
      </c>
      <c r="I13">
        <f>CODE(H13)</f>
        <v>176</v>
      </c>
    </row>
    <row r="14" ht="12.75">
      <c r="I14" t="str">
        <f>CHAR(176)</f>
        <v>°</v>
      </c>
    </row>
    <row r="15" ht="12.75">
      <c r="A15" t="s">
        <v>4</v>
      </c>
    </row>
    <row r="17" spans="1:6" ht="12.75">
      <c r="A17" t="s">
        <v>6</v>
      </c>
      <c r="C17" t="s">
        <v>7</v>
      </c>
      <c r="D17" t="s">
        <v>8</v>
      </c>
      <c r="E17" t="s">
        <v>9</v>
      </c>
      <c r="F17" t="s">
        <v>16</v>
      </c>
    </row>
    <row r="19" spans="2:4" ht="12.75">
      <c r="B19" t="s">
        <v>10</v>
      </c>
      <c r="D19" t="str">
        <f>C17&amp;D17&amp;E17</f>
        <v>Alamakota</v>
      </c>
    </row>
    <row r="21" spans="2:4" ht="12.75">
      <c r="B21" t="s">
        <v>11</v>
      </c>
      <c r="D21" t="str">
        <f>C17&amp;" "&amp;D17&amp;" małego "&amp;E17</f>
        <v>Ala ma małego kota</v>
      </c>
    </row>
    <row r="23" spans="1:2" ht="12.75">
      <c r="A23" s="5" t="s">
        <v>12</v>
      </c>
      <c r="B23" t="s">
        <v>187</v>
      </c>
    </row>
    <row r="25" ht="12.75">
      <c r="B25" t="str">
        <f>"Mała "&amp;Ala</f>
        <v>Mała Ala</v>
      </c>
    </row>
    <row r="27" ht="12.75">
      <c r="A27" t="s">
        <v>13</v>
      </c>
    </row>
    <row r="28" spans="5:7" ht="12.75">
      <c r="E28" t="s">
        <v>14</v>
      </c>
      <c r="G28" t="s">
        <v>17</v>
      </c>
    </row>
    <row r="29" spans="5:7" ht="12.75">
      <c r="E29" s="7"/>
      <c r="G29" t="str">
        <f>"trzeba zapłacić "&amp;E29*1.22&amp;" zł"</f>
        <v>trzeba zapłacić 0 zł</v>
      </c>
    </row>
    <row r="31" ht="12.75">
      <c r="A31" t="s">
        <v>15</v>
      </c>
    </row>
    <row r="33" ht="12.75">
      <c r="D33" s="8" t="s">
        <v>18</v>
      </c>
    </row>
    <row r="34" spans="1:8" ht="12.75">
      <c r="A34" t="str">
        <f>CONCATENATE(Ala,D17)</f>
        <v>Alama</v>
      </c>
      <c r="D34" t="str">
        <f>CONCATENATE(B25," ma ",H34+1,F17)</f>
        <v>Mała Ala ma 2 koty</v>
      </c>
      <c r="H34" s="6">
        <v>1</v>
      </c>
    </row>
    <row r="37" ht="12.75">
      <c r="A37" t="s">
        <v>19</v>
      </c>
    </row>
    <row r="39" spans="1:4" ht="12.75">
      <c r="A39" s="9" t="s">
        <v>20</v>
      </c>
      <c r="B39" s="9" t="s">
        <v>21</v>
      </c>
      <c r="C39" t="s">
        <v>22</v>
      </c>
      <c r="D39" s="9" t="s">
        <v>23</v>
      </c>
    </row>
    <row r="41" ht="12.75">
      <c r="A41" t="s">
        <v>289</v>
      </c>
    </row>
    <row r="43" ht="12.75">
      <c r="A43" t="s">
        <v>198</v>
      </c>
    </row>
    <row r="45" spans="1:4" ht="12.75">
      <c r="A45" t="s">
        <v>5</v>
      </c>
      <c r="B45" s="34" t="s">
        <v>290</v>
      </c>
      <c r="C45" s="17">
        <f>VALUE(B45)</f>
        <v>36976</v>
      </c>
      <c r="D45">
        <f>C45+2</f>
        <v>36978</v>
      </c>
    </row>
    <row r="47" ht="12.75">
      <c r="A47" t="s">
        <v>323</v>
      </c>
    </row>
    <row r="48" spans="2:3" ht="12.75">
      <c r="B48" s="17">
        <v>26</v>
      </c>
      <c r="C48" s="17" t="str">
        <f>TEXT(D44,"ddd")</f>
        <v>So</v>
      </c>
    </row>
    <row r="49" spans="2:6" ht="12.75">
      <c r="B49" s="17">
        <v>-56.02</v>
      </c>
      <c r="C49" s="17" t="str">
        <f>TEXT(B49,"0,000")</f>
        <v>-56,020</v>
      </c>
      <c r="E49" s="19"/>
      <c r="F49" s="50">
        <v>56</v>
      </c>
    </row>
    <row r="50" spans="2:6" ht="12.75">
      <c r="B50" s="17">
        <v>-56.1</v>
      </c>
      <c r="C50" s="17" t="str">
        <f>TEXT(B50,"[Czerwony]#")</f>
        <v>-56</v>
      </c>
      <c r="E50" s="19"/>
      <c r="F50" s="50"/>
    </row>
    <row r="51" spans="2:6" ht="12.75">
      <c r="B51" s="17">
        <f>B49+0</f>
        <v>-56.02</v>
      </c>
      <c r="C51" s="17">
        <f>C49+0</f>
        <v>-56.02</v>
      </c>
      <c r="E51" s="18"/>
      <c r="F51" s="50">
        <v>-56</v>
      </c>
    </row>
    <row r="52" spans="2:3" ht="12.75">
      <c r="B52" t="s">
        <v>311</v>
      </c>
      <c r="C52">
        <f>SUM(C49:C51)</f>
        <v>-56.02</v>
      </c>
    </row>
    <row r="53" spans="1:2" ht="12.75">
      <c r="A53" s="8" t="s">
        <v>314</v>
      </c>
      <c r="B53" t="str">
        <f>A53</f>
        <v>45</v>
      </c>
    </row>
    <row r="56" ht="12.75">
      <c r="A56" t="s">
        <v>313</v>
      </c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3" ht="12.75">
      <c r="C63" s="5" t="s">
        <v>24</v>
      </c>
    </row>
    <row r="65" spans="2:3" ht="12.75">
      <c r="B65" s="5">
        <v>1</v>
      </c>
      <c r="C65" t="s">
        <v>25</v>
      </c>
    </row>
    <row r="66" spans="2:3" ht="12.75">
      <c r="B66" s="5">
        <v>2</v>
      </c>
      <c r="C66" t="s">
        <v>26</v>
      </c>
    </row>
    <row r="67" spans="2:3" ht="12.75">
      <c r="B67" s="5"/>
      <c r="C67" t="s">
        <v>27</v>
      </c>
    </row>
    <row r="68" spans="2:3" ht="12.75">
      <c r="B68" s="5">
        <v>3</v>
      </c>
      <c r="C68" t="s">
        <v>28</v>
      </c>
    </row>
    <row r="69" spans="2:3" ht="12.75">
      <c r="B69" s="5">
        <v>4</v>
      </c>
      <c r="C69" t="s">
        <v>29</v>
      </c>
    </row>
    <row r="70" spans="2:3" ht="12.75">
      <c r="B70" s="5">
        <v>5</v>
      </c>
      <c r="C70" t="s">
        <v>30</v>
      </c>
    </row>
    <row r="71" spans="2:3" ht="12.75">
      <c r="B71" s="5"/>
      <c r="C71" t="s">
        <v>31</v>
      </c>
    </row>
    <row r="73" ht="12.75">
      <c r="D73" s="20"/>
    </row>
  </sheetData>
  <printOptions/>
  <pageMargins left="0.36" right="0.3" top="0.63" bottom="0.69" header="0.29" footer="0.51"/>
  <pageSetup horizontalDpi="600" verticalDpi="600" orientation="portrait" paperSize="9" r:id="rId2"/>
  <headerFooter alignWithMargins="0">
    <oddHeader>&amp;LKurs Excela&amp;A&amp;R&amp;D</oddHeader>
    <oddFooter>&amp;C&amp;P/&amp;N</oddFooter>
  </headerFooter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abSelected="1" workbookViewId="0" topLeftCell="A19">
      <selection activeCell="I27" sqref="I27"/>
    </sheetView>
  </sheetViews>
  <sheetFormatPr defaultColWidth="9.00390625" defaultRowHeight="12.75"/>
  <cols>
    <col min="2" max="2" width="15.75390625" style="0" customWidth="1"/>
    <col min="3" max="3" width="14.625" style="0" customWidth="1"/>
  </cols>
  <sheetData>
    <row r="1" spans="2:9" ht="12.75">
      <c r="B1" s="4"/>
      <c r="C1" s="4"/>
      <c r="D1" s="4"/>
      <c r="E1" s="4"/>
      <c r="F1" s="4"/>
      <c r="G1" s="4"/>
      <c r="H1" s="4"/>
      <c r="I1" s="4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9" ht="12.75">
      <c r="B3" s="4"/>
      <c r="C3" s="4"/>
      <c r="D3" s="4"/>
      <c r="E3" s="4"/>
      <c r="F3" s="4"/>
      <c r="G3" s="4"/>
      <c r="H3" s="4"/>
      <c r="I3" s="4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2.75">
      <c r="B5" s="4" t="s">
        <v>189</v>
      </c>
      <c r="C5" s="4"/>
      <c r="D5" s="4"/>
      <c r="E5" s="4"/>
      <c r="F5" s="4"/>
      <c r="G5" s="4"/>
      <c r="H5" s="4"/>
      <c r="I5" s="4"/>
    </row>
    <row r="6" spans="2:9" ht="12.75">
      <c r="B6" s="4" t="s">
        <v>190</v>
      </c>
      <c r="C6" s="4"/>
      <c r="D6" s="4"/>
      <c r="E6" s="4"/>
      <c r="F6" s="4"/>
      <c r="G6" s="4"/>
      <c r="H6" s="4"/>
      <c r="I6" s="4"/>
    </row>
    <row r="7" spans="2:9" ht="12.75">
      <c r="B7" s="4"/>
      <c r="C7" s="4"/>
      <c r="D7" s="4"/>
      <c r="E7" s="4"/>
      <c r="F7" s="4"/>
      <c r="G7" s="4"/>
      <c r="H7" s="4"/>
      <c r="I7" s="4"/>
    </row>
    <row r="8" spans="2:9" ht="12.75">
      <c r="B8" s="4"/>
      <c r="C8" s="4"/>
      <c r="D8" s="4"/>
      <c r="E8" s="4"/>
      <c r="F8" s="4"/>
      <c r="G8" s="4"/>
      <c r="H8" s="4"/>
      <c r="I8" s="4"/>
    </row>
    <row r="9" spans="2:9" ht="12.75">
      <c r="B9" s="4"/>
      <c r="C9" s="4" t="e">
        <f>122/E9</f>
        <v>#DIV/0!</v>
      </c>
      <c r="D9" s="4"/>
      <c r="E9" s="4"/>
      <c r="G9" s="4"/>
      <c r="H9" s="4"/>
      <c r="I9" s="4"/>
    </row>
    <row r="10" spans="2:9" ht="12.75">
      <c r="B10" s="4"/>
      <c r="C10" s="4" t="e">
        <f>SQRT(-1)</f>
        <v>#NUM!</v>
      </c>
      <c r="D10" s="4"/>
      <c r="E10" s="4"/>
      <c r="F10" s="4"/>
      <c r="G10" s="4"/>
      <c r="H10" s="4"/>
      <c r="I10" s="4"/>
    </row>
    <row r="11" spans="2:9" ht="12.75">
      <c r="B11" s="4"/>
      <c r="C11" s="4" t="e">
        <f>nie_zdefiniowane</f>
        <v>#NAME?</v>
      </c>
      <c r="D11" s="4"/>
      <c r="E11" s="4"/>
      <c r="F11" s="4"/>
      <c r="G11" s="4"/>
      <c r="H11" s="4"/>
      <c r="I11" s="4"/>
    </row>
    <row r="12" spans="2:9" ht="12.75">
      <c r="B12" s="4"/>
      <c r="C12" s="4" t="e">
        <f>SUM(F15:H15 F16:H16)</f>
        <v>#NULL!</v>
      </c>
      <c r="D12" s="4"/>
      <c r="E12" s="4"/>
      <c r="F12" s="4"/>
      <c r="G12" s="4"/>
      <c r="H12" s="4"/>
      <c r="I12" s="4"/>
    </row>
    <row r="13" spans="2:9" ht="12.75">
      <c r="B13" s="4"/>
      <c r="C13" s="4" t="e">
        <f>12+H13</f>
        <v>#VALUE!</v>
      </c>
      <c r="D13" s="4"/>
      <c r="E13" s="4"/>
      <c r="F13" s="4"/>
      <c r="G13" s="4">
        <v>1</v>
      </c>
      <c r="H13" s="10" t="s">
        <v>191</v>
      </c>
      <c r="I13" s="4"/>
    </row>
    <row r="14" spans="2:9" ht="13.5" thickBot="1">
      <c r="B14" s="4"/>
      <c r="C14" s="4" t="e">
        <f>1+#REF!</f>
        <v>#REF!</v>
      </c>
      <c r="D14" s="4"/>
      <c r="E14" s="4"/>
      <c r="F14" s="4"/>
      <c r="G14" s="4"/>
      <c r="H14" s="4"/>
      <c r="I14" s="4"/>
    </row>
    <row r="15" spans="2:9" ht="13.5" thickTop="1">
      <c r="B15" s="4"/>
      <c r="C15" s="4" t="e">
        <f>HLOOKUP(G13,F15:H16,2)</f>
        <v>#N/A</v>
      </c>
      <c r="D15" s="4"/>
      <c r="F15" s="11">
        <v>2</v>
      </c>
      <c r="G15" s="12">
        <v>3</v>
      </c>
      <c r="H15" s="13">
        <v>4</v>
      </c>
      <c r="I15" s="4"/>
    </row>
    <row r="16" spans="2:9" ht="13.5" thickBot="1">
      <c r="B16" s="4"/>
      <c r="C16" s="4"/>
      <c r="D16" s="4"/>
      <c r="E16" s="4"/>
      <c r="F16" s="14" t="s">
        <v>191</v>
      </c>
      <c r="G16" s="15" t="s">
        <v>192</v>
      </c>
      <c r="H16" s="16" t="s">
        <v>193</v>
      </c>
      <c r="I16" s="4"/>
    </row>
    <row r="17" spans="2:9" ht="13.5" thickTop="1">
      <c r="B17" s="4"/>
      <c r="C17" s="4"/>
      <c r="D17" s="4"/>
      <c r="E17" s="4"/>
      <c r="F17" s="4"/>
      <c r="G17" s="4"/>
      <c r="H17" s="4"/>
      <c r="I17" s="4"/>
    </row>
    <row r="18" spans="2:9" ht="12.75">
      <c r="B18" s="4" t="s">
        <v>194</v>
      </c>
      <c r="C18" s="4"/>
      <c r="D18" s="4"/>
      <c r="E18" s="4"/>
      <c r="F18" s="4"/>
      <c r="G18" s="4"/>
      <c r="H18" s="4"/>
      <c r="I18" s="4"/>
    </row>
    <row r="19" spans="2:9" ht="12.75">
      <c r="B19" s="4" t="s">
        <v>195</v>
      </c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53" t="s">
        <v>327</v>
      </c>
      <c r="C24" s="56" t="s">
        <v>328</v>
      </c>
      <c r="D24" s="4"/>
      <c r="E24" s="4"/>
      <c r="F24" s="4"/>
      <c r="G24" s="4"/>
      <c r="H24" s="4"/>
      <c r="I24" s="4"/>
    </row>
    <row r="25" spans="4:9" ht="12.75">
      <c r="D25" s="4"/>
      <c r="E25" s="4"/>
      <c r="F25" s="4"/>
      <c r="G25" s="4"/>
      <c r="H25" s="4"/>
      <c r="I25" s="4"/>
    </row>
    <row r="26" spans="2:9" ht="12.75">
      <c r="B26" s="54" t="s">
        <v>329</v>
      </c>
      <c r="C26" s="54" t="s">
        <v>330</v>
      </c>
      <c r="D26" s="4"/>
      <c r="E26" s="4"/>
      <c r="F26" s="4"/>
      <c r="G26" s="4"/>
      <c r="H26" s="4"/>
      <c r="I26" s="4"/>
    </row>
    <row r="27" spans="2:9" ht="12.75">
      <c r="B27" s="54" t="s">
        <v>331</v>
      </c>
      <c r="C27" s="54" t="s">
        <v>332</v>
      </c>
      <c r="D27" s="4"/>
      <c r="E27" s="4"/>
      <c r="F27" s="4"/>
      <c r="G27" s="4"/>
      <c r="H27" s="4"/>
      <c r="I27" s="4"/>
    </row>
    <row r="28" spans="2:9" ht="12.75">
      <c r="B28" s="54" t="s">
        <v>333</v>
      </c>
      <c r="C28" s="54" t="s">
        <v>334</v>
      </c>
      <c r="D28" s="4"/>
      <c r="E28" s="4"/>
      <c r="F28" s="4"/>
      <c r="G28" s="4"/>
      <c r="H28" s="4"/>
      <c r="I28" s="4"/>
    </row>
    <row r="29" spans="2:9" ht="12.75">
      <c r="B29" s="54" t="s">
        <v>335</v>
      </c>
      <c r="C29" s="54" t="s">
        <v>336</v>
      </c>
      <c r="D29" s="4"/>
      <c r="E29" s="4"/>
      <c r="F29" s="4"/>
      <c r="G29" s="4"/>
      <c r="H29" s="4"/>
      <c r="I29" s="4"/>
    </row>
    <row r="30" spans="2:9" ht="12.75">
      <c r="B30" s="54" t="s">
        <v>337</v>
      </c>
      <c r="C30" s="54" t="s">
        <v>338</v>
      </c>
      <c r="D30" s="4"/>
      <c r="E30" s="4"/>
      <c r="F30" s="4"/>
      <c r="G30" s="4"/>
      <c r="H30" s="4"/>
      <c r="I30" s="4"/>
    </row>
    <row r="31" spans="2:9" ht="12.75">
      <c r="B31" s="54" t="s">
        <v>339</v>
      </c>
      <c r="C31" s="54" t="s">
        <v>340</v>
      </c>
      <c r="D31" s="4"/>
      <c r="E31" s="4"/>
      <c r="F31" s="4"/>
      <c r="G31" s="4"/>
      <c r="H31" s="4"/>
      <c r="I31" s="4"/>
    </row>
    <row r="32" spans="2:9" ht="12.75">
      <c r="B32" s="54" t="s">
        <v>341</v>
      </c>
      <c r="C32" s="54" t="s">
        <v>342</v>
      </c>
      <c r="D32" s="4"/>
      <c r="E32" s="4"/>
      <c r="F32" s="4"/>
      <c r="G32" s="4"/>
      <c r="H32" s="4"/>
      <c r="I32" s="4"/>
    </row>
    <row r="33" spans="2:9" ht="17.25" customHeight="1">
      <c r="B33" s="55" t="s">
        <v>343</v>
      </c>
      <c r="C33" s="54" t="s">
        <v>344</v>
      </c>
      <c r="D33" s="4"/>
      <c r="E33" s="4"/>
      <c r="F33" s="4"/>
      <c r="G33" s="4"/>
      <c r="H33" s="4"/>
      <c r="I33" s="4"/>
    </row>
    <row r="34" spans="2:9" ht="15.75" customHeight="1">
      <c r="B34" s="55" t="s">
        <v>345</v>
      </c>
      <c r="C34" s="54" t="s">
        <v>346</v>
      </c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2.75">
      <c r="B44" s="4"/>
      <c r="C44" s="4"/>
      <c r="D44" s="4"/>
      <c r="E44" s="4"/>
      <c r="F44" s="4"/>
      <c r="G44" s="4"/>
      <c r="H44" s="4"/>
      <c r="I44" s="4"/>
    </row>
    <row r="45" spans="2:9" ht="12.75">
      <c r="B45" s="4" t="s">
        <v>196</v>
      </c>
      <c r="C45" s="4"/>
      <c r="D45" s="4"/>
      <c r="E45" s="4"/>
      <c r="F45" s="4"/>
      <c r="G45" s="4"/>
      <c r="H45" s="4"/>
      <c r="I45" s="4"/>
    </row>
    <row r="46" spans="2:9" ht="12.75">
      <c r="B46" s="4" t="s">
        <v>197</v>
      </c>
      <c r="C46" s="4"/>
      <c r="D46" s="4"/>
      <c r="E46" s="4"/>
      <c r="F46" s="4"/>
      <c r="G46" s="4"/>
      <c r="H46" s="4"/>
      <c r="I46" s="4"/>
    </row>
    <row r="47" spans="2:9" ht="12.75">
      <c r="B47" s="4" t="s">
        <v>312</v>
      </c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75"/>
  <sheetViews>
    <sheetView showGridLines="0" workbookViewId="0" topLeftCell="A165">
      <selection activeCell="C188" sqref="C188"/>
    </sheetView>
  </sheetViews>
  <sheetFormatPr defaultColWidth="9.00390625" defaultRowHeight="12.75"/>
  <cols>
    <col min="3" max="3" width="12.00390625" style="0" customWidth="1"/>
  </cols>
  <sheetData>
    <row r="1" ht="12.75">
      <c r="C1" s="5" t="s">
        <v>32</v>
      </c>
    </row>
    <row r="3" ht="12.75">
      <c r="C3" t="s">
        <v>33</v>
      </c>
    </row>
    <row r="4" ht="12.75">
      <c r="B4" t="s">
        <v>34</v>
      </c>
    </row>
    <row r="5" ht="12.75">
      <c r="B5" t="s">
        <v>35</v>
      </c>
    </row>
    <row r="6" ht="12.75">
      <c r="B6" t="s">
        <v>36</v>
      </c>
    </row>
    <row r="7" ht="12.75">
      <c r="B7" t="s">
        <v>37</v>
      </c>
    </row>
    <row r="8" ht="12.75">
      <c r="B8" t="s">
        <v>38</v>
      </c>
    </row>
    <row r="9" ht="12.75">
      <c r="B9" t="s">
        <v>39</v>
      </c>
    </row>
    <row r="10" ht="12.75">
      <c r="B10" t="s">
        <v>40</v>
      </c>
    </row>
    <row r="11" ht="12.75">
      <c r="B11" t="s">
        <v>41</v>
      </c>
    </row>
    <row r="12" ht="12.75">
      <c r="B12" t="s">
        <v>42</v>
      </c>
    </row>
    <row r="13" ht="12.75">
      <c r="B13" t="s">
        <v>43</v>
      </c>
    </row>
    <row r="14" ht="12.75">
      <c r="B14" t="s">
        <v>44</v>
      </c>
    </row>
    <row r="16" ht="12.75">
      <c r="C16" t="s">
        <v>45</v>
      </c>
    </row>
    <row r="17" ht="12.75">
      <c r="B17" t="s">
        <v>46</v>
      </c>
    </row>
    <row r="18" ht="12.75">
      <c r="B18" t="s">
        <v>47</v>
      </c>
    </row>
    <row r="19" ht="12.75">
      <c r="B19" t="s">
        <v>48</v>
      </c>
    </row>
    <row r="20" ht="12.75">
      <c r="B20" t="s">
        <v>49</v>
      </c>
    </row>
    <row r="21" ht="12.75">
      <c r="B21" t="s">
        <v>50</v>
      </c>
    </row>
    <row r="22" ht="12.75">
      <c r="B22" t="s">
        <v>51</v>
      </c>
    </row>
    <row r="23" ht="12.75">
      <c r="B23" t="s">
        <v>52</v>
      </c>
    </row>
    <row r="24" ht="12.75">
      <c r="B24" t="s">
        <v>53</v>
      </c>
    </row>
    <row r="25" ht="12.75">
      <c r="B25" t="s">
        <v>54</v>
      </c>
    </row>
    <row r="26" ht="12.75">
      <c r="B26" t="s">
        <v>55</v>
      </c>
    </row>
    <row r="28" ht="12.75">
      <c r="C28" t="s">
        <v>56</v>
      </c>
    </row>
    <row r="29" ht="12.75">
      <c r="B29" t="s">
        <v>57</v>
      </c>
    </row>
    <row r="30" ht="12.75">
      <c r="C30" t="s">
        <v>58</v>
      </c>
    </row>
    <row r="31" ht="12.75">
      <c r="B31" t="s">
        <v>59</v>
      </c>
    </row>
    <row r="32" ht="12.75">
      <c r="B32" t="s">
        <v>60</v>
      </c>
    </row>
    <row r="33" ht="12.75">
      <c r="B33" t="s">
        <v>61</v>
      </c>
    </row>
    <row r="34" ht="12.75">
      <c r="B34" t="s">
        <v>188</v>
      </c>
    </row>
    <row r="36" spans="2:3" ht="12.75">
      <c r="B36" s="5"/>
      <c r="C36" s="5" t="s">
        <v>62</v>
      </c>
    </row>
    <row r="37" spans="2:3" ht="12.75">
      <c r="B37" s="5" t="s">
        <v>63</v>
      </c>
      <c r="C37" s="5"/>
    </row>
    <row r="39" ht="12.75">
      <c r="C39" t="s">
        <v>64</v>
      </c>
    </row>
    <row r="40" ht="12.75">
      <c r="B40" t="s">
        <v>65</v>
      </c>
    </row>
    <row r="41" ht="12.75">
      <c r="B41" t="s">
        <v>66</v>
      </c>
    </row>
    <row r="42" ht="12.75">
      <c r="B42" t="s">
        <v>67</v>
      </c>
    </row>
    <row r="43" ht="12.75">
      <c r="B43" t="s">
        <v>68</v>
      </c>
    </row>
    <row r="44" ht="12.75">
      <c r="B44" t="s">
        <v>69</v>
      </c>
    </row>
    <row r="45" ht="12.75">
      <c r="B45" t="s">
        <v>70</v>
      </c>
    </row>
    <row r="46" ht="12.75">
      <c r="B46" t="s">
        <v>71</v>
      </c>
    </row>
    <row r="47" ht="12.75">
      <c r="B47" t="s">
        <v>72</v>
      </c>
    </row>
    <row r="48" ht="12.75">
      <c r="B48" t="s">
        <v>73</v>
      </c>
    </row>
    <row r="50" ht="12.75">
      <c r="C50" t="s">
        <v>74</v>
      </c>
    </row>
    <row r="51" ht="12.75">
      <c r="B51" t="s">
        <v>75</v>
      </c>
    </row>
    <row r="52" ht="12.75">
      <c r="C52" t="s">
        <v>76</v>
      </c>
    </row>
    <row r="53" ht="12.75">
      <c r="C53" t="s">
        <v>77</v>
      </c>
    </row>
    <row r="54" ht="12.75">
      <c r="C54" t="s">
        <v>78</v>
      </c>
    </row>
    <row r="55" ht="12.75">
      <c r="C55" t="s">
        <v>79</v>
      </c>
    </row>
    <row r="56" ht="12.75">
      <c r="C56" t="s">
        <v>80</v>
      </c>
    </row>
    <row r="57" ht="12.75">
      <c r="C57" t="s">
        <v>81</v>
      </c>
    </row>
    <row r="58" ht="12.75">
      <c r="C58" t="s">
        <v>82</v>
      </c>
    </row>
    <row r="59" ht="12.75">
      <c r="C59" t="s">
        <v>83</v>
      </c>
    </row>
    <row r="61" ht="12.75">
      <c r="C61" t="s">
        <v>84</v>
      </c>
    </row>
    <row r="62" ht="12.75">
      <c r="D62" t="s">
        <v>85</v>
      </c>
    </row>
    <row r="64" ht="12.75">
      <c r="D64" t="s">
        <v>86</v>
      </c>
    </row>
    <row r="65" ht="12.75">
      <c r="D65" t="s">
        <v>87</v>
      </c>
    </row>
    <row r="66" ht="12.75">
      <c r="D66" t="s">
        <v>88</v>
      </c>
    </row>
    <row r="67" ht="12.75">
      <c r="D67" t="s">
        <v>89</v>
      </c>
    </row>
    <row r="68" ht="12.75">
      <c r="D68" t="s">
        <v>90</v>
      </c>
    </row>
    <row r="69" ht="12.75">
      <c r="D69" t="s">
        <v>91</v>
      </c>
    </row>
    <row r="70" ht="12.75">
      <c r="D70" t="s">
        <v>92</v>
      </c>
    </row>
    <row r="71" ht="12.75">
      <c r="D71" t="s">
        <v>93</v>
      </c>
    </row>
    <row r="72" ht="12.75">
      <c r="D72" t="s">
        <v>94</v>
      </c>
    </row>
    <row r="75" ht="12.75">
      <c r="D75" s="5" t="s">
        <v>95</v>
      </c>
    </row>
    <row r="77" ht="12.75">
      <c r="D77" t="s">
        <v>96</v>
      </c>
    </row>
    <row r="78" ht="12.75">
      <c r="C78" t="s">
        <v>97</v>
      </c>
    </row>
    <row r="79" ht="12.75">
      <c r="B79" t="s">
        <v>98</v>
      </c>
    </row>
    <row r="80" ht="12.75">
      <c r="B80" t="s">
        <v>99</v>
      </c>
    </row>
    <row r="81" ht="12.75">
      <c r="C81" t="s">
        <v>100</v>
      </c>
    </row>
    <row r="82" ht="12.75">
      <c r="B82" t="s">
        <v>101</v>
      </c>
    </row>
    <row r="83" ht="12.75">
      <c r="B83" t="s">
        <v>102</v>
      </c>
    </row>
    <row r="85" spans="3:4" ht="12.75">
      <c r="C85" s="5">
        <v>1</v>
      </c>
      <c r="D85" t="s">
        <v>103</v>
      </c>
    </row>
    <row r="86" spans="3:4" ht="12.75">
      <c r="C86" s="5">
        <v>2</v>
      </c>
      <c r="D86" t="s">
        <v>104</v>
      </c>
    </row>
    <row r="87" spans="3:4" ht="12.75">
      <c r="C87" s="5"/>
      <c r="D87" t="s">
        <v>105</v>
      </c>
    </row>
    <row r="88" spans="3:4" ht="12.75">
      <c r="C88" s="5">
        <v>3</v>
      </c>
      <c r="D88" t="s">
        <v>106</v>
      </c>
    </row>
    <row r="89" spans="3:4" ht="12.75">
      <c r="C89" s="5">
        <v>4</v>
      </c>
      <c r="D89" t="s">
        <v>107</v>
      </c>
    </row>
    <row r="90" spans="3:4" ht="12.75">
      <c r="C90" s="5"/>
      <c r="D90" t="s">
        <v>108</v>
      </c>
    </row>
    <row r="91" spans="3:4" ht="12.75">
      <c r="C91" s="5">
        <v>5</v>
      </c>
      <c r="D91" t="s">
        <v>109</v>
      </c>
    </row>
    <row r="93" ht="12.75">
      <c r="C93" t="s">
        <v>110</v>
      </c>
    </row>
    <row r="94" ht="12.75">
      <c r="B94" t="s">
        <v>111</v>
      </c>
    </row>
    <row r="96" ht="12.75">
      <c r="C96" t="s">
        <v>112</v>
      </c>
    </row>
    <row r="97" ht="12.75">
      <c r="B97" t="s">
        <v>113</v>
      </c>
    </row>
    <row r="98" ht="12.75">
      <c r="B98" t="s">
        <v>114</v>
      </c>
    </row>
    <row r="99" ht="12.75">
      <c r="B99" t="s">
        <v>115</v>
      </c>
    </row>
    <row r="100" ht="12.75">
      <c r="B100" t="s">
        <v>116</v>
      </c>
    </row>
    <row r="102" ht="12.75">
      <c r="B102" s="5" t="s">
        <v>117</v>
      </c>
    </row>
    <row r="104" ht="12.75">
      <c r="B104" t="s">
        <v>118</v>
      </c>
    </row>
    <row r="105" ht="12.75">
      <c r="B105" t="s">
        <v>119</v>
      </c>
    </row>
    <row r="106" ht="12.75">
      <c r="B106" t="s">
        <v>120</v>
      </c>
    </row>
    <row r="107" ht="12.75">
      <c r="B107" t="s">
        <v>121</v>
      </c>
    </row>
    <row r="108" ht="12.75">
      <c r="B108" t="s">
        <v>122</v>
      </c>
    </row>
    <row r="109" ht="12.75">
      <c r="B109" t="s">
        <v>123</v>
      </c>
    </row>
    <row r="110" ht="12.75">
      <c r="B110" t="s">
        <v>124</v>
      </c>
    </row>
    <row r="111" ht="12.75">
      <c r="B111" t="s">
        <v>125</v>
      </c>
    </row>
    <row r="113" ht="12.75">
      <c r="B113" t="s">
        <v>126</v>
      </c>
    </row>
    <row r="114" ht="12.75">
      <c r="B114" t="s">
        <v>127</v>
      </c>
    </row>
    <row r="115" ht="12.75">
      <c r="B115" t="s">
        <v>128</v>
      </c>
    </row>
    <row r="116" ht="12.75">
      <c r="B116" t="s">
        <v>129</v>
      </c>
    </row>
    <row r="117" ht="12.75">
      <c r="B117" t="s">
        <v>130</v>
      </c>
    </row>
    <row r="118" ht="12.75">
      <c r="B118" t="s">
        <v>131</v>
      </c>
    </row>
    <row r="119" ht="12.75">
      <c r="B119" t="s">
        <v>132</v>
      </c>
    </row>
    <row r="120" ht="12.75">
      <c r="B120" t="s">
        <v>133</v>
      </c>
    </row>
    <row r="121" ht="12.75">
      <c r="B121" t="s">
        <v>134</v>
      </c>
    </row>
    <row r="122" ht="12.75">
      <c r="B122" t="s">
        <v>135</v>
      </c>
    </row>
    <row r="124" ht="12.75">
      <c r="B124" t="s">
        <v>136</v>
      </c>
    </row>
    <row r="125" ht="12.75">
      <c r="B125" t="s">
        <v>137</v>
      </c>
    </row>
    <row r="126" ht="12.75">
      <c r="B126" t="s">
        <v>138</v>
      </c>
    </row>
    <row r="127" ht="12.75">
      <c r="B127" t="s">
        <v>139</v>
      </c>
    </row>
    <row r="128" ht="12.75">
      <c r="B128" t="s">
        <v>140</v>
      </c>
    </row>
    <row r="129" ht="12.75">
      <c r="B129" t="s">
        <v>141</v>
      </c>
    </row>
    <row r="130" ht="12.75">
      <c r="B130" t="s">
        <v>142</v>
      </c>
    </row>
    <row r="131" ht="12.75">
      <c r="B131" t="s">
        <v>143</v>
      </c>
    </row>
    <row r="132" ht="12.75">
      <c r="B132" t="s">
        <v>144</v>
      </c>
    </row>
    <row r="133" ht="12.75">
      <c r="B133" t="s">
        <v>145</v>
      </c>
    </row>
    <row r="135" ht="12.75">
      <c r="B135" s="5" t="s">
        <v>146</v>
      </c>
    </row>
    <row r="137" ht="12.75">
      <c r="B137" t="s">
        <v>147</v>
      </c>
    </row>
    <row r="138" ht="12.75">
      <c r="B138" t="s">
        <v>148</v>
      </c>
    </row>
    <row r="139" ht="12.75">
      <c r="B139" t="s">
        <v>149</v>
      </c>
    </row>
    <row r="140" ht="12.75">
      <c r="B140" t="s">
        <v>150</v>
      </c>
    </row>
    <row r="141" ht="12.75">
      <c r="B141" t="s">
        <v>151</v>
      </c>
    </row>
    <row r="143" spans="2:3" ht="12.75">
      <c r="B143" s="5">
        <v>1</v>
      </c>
      <c r="C143" t="s">
        <v>152</v>
      </c>
    </row>
    <row r="144" spans="2:3" ht="12.75">
      <c r="B144" s="5"/>
      <c r="C144" t="s">
        <v>153</v>
      </c>
    </row>
    <row r="145" spans="2:3" ht="12.75">
      <c r="B145" s="5">
        <v>2</v>
      </c>
      <c r="C145" t="s">
        <v>154</v>
      </c>
    </row>
    <row r="146" spans="2:3" ht="12.75">
      <c r="B146" s="5"/>
      <c r="C146" t="s">
        <v>155</v>
      </c>
    </row>
    <row r="147" spans="2:3" ht="12.75">
      <c r="B147" s="5">
        <v>3</v>
      </c>
      <c r="C147" t="s">
        <v>156</v>
      </c>
    </row>
    <row r="148" spans="2:3" ht="12.75">
      <c r="B148" s="5"/>
      <c r="C148" t="s">
        <v>157</v>
      </c>
    </row>
    <row r="149" spans="2:3" ht="12.75">
      <c r="B149" s="5"/>
      <c r="C149" t="s">
        <v>135</v>
      </c>
    </row>
    <row r="150" spans="2:3" ht="12.75">
      <c r="B150" s="5">
        <v>4</v>
      </c>
      <c r="C150" t="s">
        <v>158</v>
      </c>
    </row>
    <row r="151" spans="2:3" ht="12.75">
      <c r="B151" s="5"/>
      <c r="C151" t="s">
        <v>159</v>
      </c>
    </row>
    <row r="152" spans="2:3" ht="12.75">
      <c r="B152" s="5"/>
      <c r="C152" t="s">
        <v>160</v>
      </c>
    </row>
    <row r="153" spans="2:3" ht="12.75">
      <c r="B153" s="5">
        <v>5</v>
      </c>
      <c r="C153" t="s">
        <v>161</v>
      </c>
    </row>
    <row r="154" spans="2:3" ht="12.75">
      <c r="B154" s="5"/>
      <c r="C154" t="s">
        <v>162</v>
      </c>
    </row>
    <row r="155" spans="2:3" ht="12.75">
      <c r="B155" s="5"/>
      <c r="C155" t="s">
        <v>163</v>
      </c>
    </row>
    <row r="156" spans="2:3" ht="12.75">
      <c r="B156" s="5"/>
      <c r="C156" t="s">
        <v>164</v>
      </c>
    </row>
    <row r="157" spans="2:3" ht="12.75">
      <c r="B157" s="5"/>
      <c r="C157" t="s">
        <v>165</v>
      </c>
    </row>
    <row r="158" spans="2:3" ht="12.75">
      <c r="B158" s="5"/>
      <c r="C158" t="s">
        <v>166</v>
      </c>
    </row>
    <row r="159" spans="2:3" ht="12.75">
      <c r="B159" s="5"/>
      <c r="C159" t="s">
        <v>167</v>
      </c>
    </row>
    <row r="160" spans="2:3" ht="12.75">
      <c r="B160" s="5"/>
      <c r="C160" t="s">
        <v>168</v>
      </c>
    </row>
    <row r="161" spans="2:3" ht="12.75">
      <c r="B161" s="5">
        <v>6</v>
      </c>
      <c r="C161" t="s">
        <v>169</v>
      </c>
    </row>
    <row r="162" spans="2:3" ht="12.75">
      <c r="B162" s="5"/>
      <c r="C162" t="s">
        <v>170</v>
      </c>
    </row>
    <row r="163" ht="12.75">
      <c r="C163" t="s">
        <v>171</v>
      </c>
    </row>
    <row r="164" ht="12.75">
      <c r="C164" t="s">
        <v>172</v>
      </c>
    </row>
    <row r="165" ht="12.75">
      <c r="C165" t="s">
        <v>173</v>
      </c>
    </row>
    <row r="166" ht="12.75">
      <c r="C166" t="s">
        <v>174</v>
      </c>
    </row>
    <row r="168" ht="12.75">
      <c r="B168" t="s">
        <v>175</v>
      </c>
    </row>
    <row r="169" spans="2:3" ht="12.75">
      <c r="B169" t="s">
        <v>176</v>
      </c>
      <c r="C169" t="s">
        <v>177</v>
      </c>
    </row>
    <row r="170" ht="12.75">
      <c r="C170" t="s">
        <v>178</v>
      </c>
    </row>
    <row r="171" ht="12.75">
      <c r="C171" t="s">
        <v>179</v>
      </c>
    </row>
    <row r="172" spans="2:3" ht="12.75">
      <c r="B172" t="s">
        <v>176</v>
      </c>
      <c r="C172" t="s">
        <v>180</v>
      </c>
    </row>
    <row r="173" ht="12.75">
      <c r="C173" t="s">
        <v>181</v>
      </c>
    </row>
    <row r="174" ht="12.75">
      <c r="C174" t="s">
        <v>182</v>
      </c>
    </row>
    <row r="175" ht="12.75">
      <c r="C175" t="s">
        <v>183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3"/>
  <sheetViews>
    <sheetView showGridLines="0" workbookViewId="0" topLeftCell="A32">
      <selection activeCell="I67" sqref="I67"/>
    </sheetView>
  </sheetViews>
  <sheetFormatPr defaultColWidth="9.00390625" defaultRowHeight="12.75"/>
  <sheetData>
    <row r="2" ht="12.75">
      <c r="A2" s="5" t="s">
        <v>212</v>
      </c>
    </row>
    <row r="5" ht="12.75">
      <c r="A5" t="s">
        <v>213</v>
      </c>
    </row>
    <row r="6" ht="12.75">
      <c r="A6" t="s">
        <v>214</v>
      </c>
    </row>
    <row r="7" ht="12.75">
      <c r="A7" t="s">
        <v>215</v>
      </c>
    </row>
    <row r="8" ht="12.75">
      <c r="A8" t="s">
        <v>216</v>
      </c>
    </row>
    <row r="9" ht="12.75">
      <c r="A9" t="s">
        <v>217</v>
      </c>
    </row>
    <row r="11" ht="12.75">
      <c r="A11" s="5" t="s">
        <v>218</v>
      </c>
    </row>
    <row r="12" ht="12.75">
      <c r="A12" t="s">
        <v>291</v>
      </c>
    </row>
    <row r="13" ht="12.75">
      <c r="A13" t="s">
        <v>292</v>
      </c>
    </row>
    <row r="15" ht="12.75">
      <c r="B15" t="s">
        <v>293</v>
      </c>
    </row>
    <row r="16" ht="12.75">
      <c r="A16" t="s">
        <v>294</v>
      </c>
    </row>
    <row r="17" ht="12.75">
      <c r="B17" t="s">
        <v>219</v>
      </c>
    </row>
    <row r="18" ht="12.75">
      <c r="A18" t="s">
        <v>220</v>
      </c>
    </row>
    <row r="22" ht="12.75">
      <c r="A22" s="5" t="s">
        <v>295</v>
      </c>
    </row>
    <row r="23" ht="12.75">
      <c r="A23" t="s">
        <v>221</v>
      </c>
    </row>
    <row r="24" ht="12.75">
      <c r="A24" t="s">
        <v>296</v>
      </c>
    </row>
    <row r="25" ht="12.75">
      <c r="A25" t="s">
        <v>297</v>
      </c>
    </row>
    <row r="26" ht="12.75">
      <c r="A26" t="s">
        <v>298</v>
      </c>
    </row>
    <row r="27" ht="12.75">
      <c r="A27" t="s">
        <v>299</v>
      </c>
    </row>
    <row r="28" ht="12.75">
      <c r="B28" t="s">
        <v>300</v>
      </c>
    </row>
    <row r="29" ht="12.75">
      <c r="A29" t="s">
        <v>301</v>
      </c>
    </row>
    <row r="30" ht="12.75">
      <c r="B30" t="s">
        <v>308</v>
      </c>
    </row>
    <row r="31" ht="12.75">
      <c r="A31" t="s">
        <v>302</v>
      </c>
    </row>
    <row r="32" ht="12.75">
      <c r="B32" t="s">
        <v>303</v>
      </c>
    </row>
    <row r="33" ht="12.75">
      <c r="A33" t="s">
        <v>304</v>
      </c>
    </row>
    <row r="34" ht="12.75">
      <c r="A34" t="s">
        <v>305</v>
      </c>
    </row>
    <row r="36" ht="12.75">
      <c r="A36" t="s">
        <v>222</v>
      </c>
    </row>
    <row r="37" ht="12.75">
      <c r="A37" t="s">
        <v>306</v>
      </c>
    </row>
    <row r="38" ht="12.75">
      <c r="A38" t="s">
        <v>307</v>
      </c>
    </row>
    <row r="42" ht="12.75">
      <c r="A42" s="5" t="s">
        <v>223</v>
      </c>
    </row>
    <row r="43" ht="13.5" thickBot="1"/>
    <row r="44" spans="2:8" ht="13.5" thickBot="1">
      <c r="B44" s="21"/>
      <c r="C44" s="22" t="s">
        <v>199</v>
      </c>
      <c r="D44" s="23" t="s">
        <v>200</v>
      </c>
      <c r="E44" s="23" t="s">
        <v>201</v>
      </c>
      <c r="H44" t="s">
        <v>224</v>
      </c>
    </row>
    <row r="45" spans="2:5" ht="12.75">
      <c r="B45" s="24">
        <v>1</v>
      </c>
      <c r="C45" s="21" t="s">
        <v>202</v>
      </c>
      <c r="D45" s="23" t="s">
        <v>203</v>
      </c>
      <c r="E45" s="23" t="s">
        <v>204</v>
      </c>
    </row>
    <row r="46" spans="2:5" ht="12.75">
      <c r="B46" s="24">
        <v>2</v>
      </c>
      <c r="C46" s="26">
        <v>53000</v>
      </c>
      <c r="D46" s="25">
        <v>0.215</v>
      </c>
      <c r="E46" s="25" t="s">
        <v>205</v>
      </c>
    </row>
    <row r="47" spans="2:8" ht="12.75">
      <c r="B47" s="24">
        <v>3</v>
      </c>
      <c r="C47" s="26">
        <v>55600</v>
      </c>
      <c r="D47" s="25">
        <v>0.2167</v>
      </c>
      <c r="E47" s="25" t="s">
        <v>206</v>
      </c>
      <c r="G47" s="25">
        <f>LOOKUP(64000,C46:C52,D46:D52)</f>
        <v>0.2214</v>
      </c>
      <c r="H47" t="s">
        <v>225</v>
      </c>
    </row>
    <row r="48" spans="2:8" ht="12.75">
      <c r="B48" s="24">
        <v>4</v>
      </c>
      <c r="C48" s="26">
        <v>58500</v>
      </c>
      <c r="D48" s="25">
        <v>0.2184</v>
      </c>
      <c r="E48" s="25" t="s">
        <v>207</v>
      </c>
      <c r="G48" s="25" t="str">
        <f>LOOKUP(64000,B56:B62,E46:E52)</f>
        <v>LL</v>
      </c>
      <c r="H48" t="s">
        <v>226</v>
      </c>
    </row>
    <row r="49" spans="2:5" ht="12.75">
      <c r="B49" s="24">
        <v>5</v>
      </c>
      <c r="C49" s="26">
        <v>60000</v>
      </c>
      <c r="D49" s="25">
        <v>0.2199</v>
      </c>
      <c r="E49" s="25" t="s">
        <v>208</v>
      </c>
    </row>
    <row r="50" spans="2:5" ht="12.75">
      <c r="B50" s="24">
        <v>6</v>
      </c>
      <c r="C50" s="26">
        <v>64000</v>
      </c>
      <c r="D50" s="25">
        <v>0.2214</v>
      </c>
      <c r="E50" s="25" t="s">
        <v>209</v>
      </c>
    </row>
    <row r="51" spans="2:8" ht="12.75">
      <c r="B51" s="24">
        <v>7</v>
      </c>
      <c r="C51" s="26">
        <v>65500</v>
      </c>
      <c r="D51" s="25">
        <v>0.2228</v>
      </c>
      <c r="E51" s="25" t="s">
        <v>210</v>
      </c>
      <c r="H51" t="s">
        <v>227</v>
      </c>
    </row>
    <row r="52" spans="2:5" ht="13.5" thickBot="1">
      <c r="B52" s="27">
        <v>8</v>
      </c>
      <c r="C52" s="28">
        <v>68300</v>
      </c>
      <c r="D52" s="29">
        <v>0.2241</v>
      </c>
      <c r="E52" s="29" t="s">
        <v>211</v>
      </c>
    </row>
    <row r="53" ht="13.5" thickBot="1"/>
    <row r="54" spans="7:8" ht="13.5" thickBot="1">
      <c r="G54" s="30" t="e">
        <f>LOOKUP(60000,B37:E44)</f>
        <v>#N/A</v>
      </c>
      <c r="H54" t="s">
        <v>228</v>
      </c>
    </row>
    <row r="55" spans="2:8" ht="13.5" thickBot="1">
      <c r="B55" s="21" t="s">
        <v>202</v>
      </c>
      <c r="G55" s="25" t="e">
        <f>LOOKUP(60000,B37:D44)</f>
        <v>#N/A</v>
      </c>
      <c r="H55" t="s">
        <v>229</v>
      </c>
    </row>
    <row r="56" spans="2:8" ht="13.5" thickBot="1">
      <c r="B56" s="26">
        <v>53000</v>
      </c>
      <c r="G56" s="30" t="e">
        <f>LOOKUP(60000,B37:C44)</f>
        <v>#N/A</v>
      </c>
      <c r="H56" t="s">
        <v>230</v>
      </c>
    </row>
    <row r="57" spans="2:8" ht="13.5" thickBot="1">
      <c r="B57" s="26">
        <v>55600</v>
      </c>
      <c r="G57" s="30" t="str">
        <f>LOOKUP(60001,C45:E52)</f>
        <v>L</v>
      </c>
      <c r="H57" s="31" t="s">
        <v>231</v>
      </c>
    </row>
    <row r="58" spans="2:8" ht="12.75">
      <c r="B58" s="26">
        <v>58500</v>
      </c>
      <c r="G58" s="25">
        <f>LOOKUP(60000,C45:D52)</f>
        <v>0.2199</v>
      </c>
      <c r="H58" t="s">
        <v>232</v>
      </c>
    </row>
    <row r="59" ht="12.75">
      <c r="B59" s="26">
        <v>60000</v>
      </c>
    </row>
    <row r="60" spans="2:5" ht="12.75">
      <c r="B60" s="26">
        <v>64000</v>
      </c>
      <c r="E60" t="s">
        <v>309</v>
      </c>
    </row>
    <row r="61" spans="2:5" ht="12.75">
      <c r="B61" s="26">
        <v>65500</v>
      </c>
      <c r="E61" t="s">
        <v>310</v>
      </c>
    </row>
    <row r="62" spans="2:5" ht="13.5" thickBot="1">
      <c r="B62" s="28">
        <v>68300</v>
      </c>
      <c r="E62" t="s">
        <v>233</v>
      </c>
    </row>
    <row r="65" ht="12.75">
      <c r="A65" t="s">
        <v>234</v>
      </c>
    </row>
    <row r="66" ht="12.75">
      <c r="A66" t="s">
        <v>235</v>
      </c>
    </row>
    <row r="69" ht="12.75">
      <c r="A69" s="5" t="s">
        <v>12</v>
      </c>
    </row>
    <row r="70" ht="12.75">
      <c r="A70" t="s">
        <v>236</v>
      </c>
    </row>
    <row r="71" ht="12.75">
      <c r="A71" t="s">
        <v>237</v>
      </c>
    </row>
    <row r="72" ht="12.75">
      <c r="A72" t="s">
        <v>238</v>
      </c>
    </row>
    <row r="74" spans="2:3" ht="12.75">
      <c r="B74" s="5" t="s">
        <v>239</v>
      </c>
      <c r="C74" s="5"/>
    </row>
    <row r="77" ht="12.75">
      <c r="B77" t="s">
        <v>240</v>
      </c>
    </row>
    <row r="78" ht="12.75">
      <c r="B78" t="s">
        <v>241</v>
      </c>
    </row>
    <row r="79" ht="12.75">
      <c r="B79" t="s">
        <v>242</v>
      </c>
    </row>
    <row r="81" ht="12.75">
      <c r="B81" t="s">
        <v>243</v>
      </c>
    </row>
    <row r="83" ht="12.75">
      <c r="B83" t="s">
        <v>244</v>
      </c>
    </row>
    <row r="84" ht="12.75">
      <c r="B84" s="5" t="s">
        <v>245</v>
      </c>
    </row>
    <row r="85" ht="12.75">
      <c r="B85" s="5" t="s">
        <v>246</v>
      </c>
    </row>
    <row r="86" ht="12.75">
      <c r="B86" t="s">
        <v>247</v>
      </c>
    </row>
    <row r="87" ht="12.75">
      <c r="B87" s="5" t="s">
        <v>248</v>
      </c>
    </row>
    <row r="88" ht="12.75">
      <c r="B88" t="s">
        <v>249</v>
      </c>
    </row>
    <row r="89" ht="12.75">
      <c r="C89" t="s">
        <v>250</v>
      </c>
    </row>
    <row r="90" ht="12.75">
      <c r="B90" t="s">
        <v>251</v>
      </c>
    </row>
    <row r="91" ht="12.75">
      <c r="B91" t="s">
        <v>252</v>
      </c>
    </row>
    <row r="92" ht="12.75">
      <c r="C92" t="s">
        <v>253</v>
      </c>
    </row>
    <row r="93" ht="12.75">
      <c r="B93" t="s">
        <v>254</v>
      </c>
    </row>
    <row r="94" ht="12.75">
      <c r="C94" t="s">
        <v>255</v>
      </c>
    </row>
    <row r="95" ht="12.75">
      <c r="B95" t="s">
        <v>256</v>
      </c>
    </row>
    <row r="96" ht="12.75">
      <c r="B96" t="s">
        <v>257</v>
      </c>
    </row>
    <row r="97" ht="12.75">
      <c r="C97" t="s">
        <v>258</v>
      </c>
    </row>
    <row r="99" ht="12.75">
      <c r="C99" t="s">
        <v>259</v>
      </c>
    </row>
    <row r="100" ht="12.75">
      <c r="B100" t="s">
        <v>254</v>
      </c>
    </row>
    <row r="101" ht="12.75">
      <c r="C101" t="s">
        <v>260</v>
      </c>
    </row>
    <row r="102" ht="12.75">
      <c r="B102" t="s">
        <v>261</v>
      </c>
    </row>
    <row r="106" ht="12.75">
      <c r="B106" s="32" t="s">
        <v>262</v>
      </c>
    </row>
    <row r="108" ht="13.5" thickBot="1"/>
    <row r="109" spans="4:7" ht="13.5" thickBot="1">
      <c r="D109" s="21"/>
      <c r="E109" s="22" t="s">
        <v>199</v>
      </c>
      <c r="F109" s="23" t="s">
        <v>200</v>
      </c>
      <c r="G109" s="23" t="s">
        <v>201</v>
      </c>
    </row>
    <row r="110" spans="4:12" ht="13.5" thickBot="1">
      <c r="D110" s="24">
        <v>1</v>
      </c>
      <c r="E110" s="21" t="s">
        <v>202</v>
      </c>
      <c r="F110" s="23" t="s">
        <v>203</v>
      </c>
      <c r="G110" s="23" t="s">
        <v>204</v>
      </c>
      <c r="K110" s="33"/>
      <c r="L110" s="33"/>
    </row>
    <row r="111" spans="4:12" ht="13.5" thickBot="1">
      <c r="D111" s="24">
        <v>2</v>
      </c>
      <c r="E111" s="26">
        <v>53000</v>
      </c>
      <c r="F111" s="25">
        <v>0.215</v>
      </c>
      <c r="G111" s="25" t="s">
        <v>205</v>
      </c>
      <c r="I111" s="30" t="e">
        <f>MATCH(56000,Zakupy,1)</f>
        <v>#N/A</v>
      </c>
      <c r="J111" s="33" t="s">
        <v>263</v>
      </c>
      <c r="K111" s="33"/>
      <c r="L111" s="33"/>
    </row>
    <row r="112" spans="4:12" ht="13.5" thickBot="1">
      <c r="D112" s="24">
        <v>3</v>
      </c>
      <c r="E112" s="26">
        <v>55600</v>
      </c>
      <c r="F112" s="25">
        <v>0.2167</v>
      </c>
      <c r="G112" s="25" t="s">
        <v>206</v>
      </c>
      <c r="I112" s="30" t="e">
        <f>MATCH(56000,Zakupy,0)</f>
        <v>#N/A</v>
      </c>
      <c r="J112" s="33" t="s">
        <v>264</v>
      </c>
      <c r="K112" s="33"/>
      <c r="L112" s="33"/>
    </row>
    <row r="113" spans="4:12" ht="13.5" thickBot="1">
      <c r="D113" s="24">
        <v>4</v>
      </c>
      <c r="E113" s="26">
        <v>58500</v>
      </c>
      <c r="F113" s="25">
        <v>0.2184</v>
      </c>
      <c r="G113" s="25" t="s">
        <v>207</v>
      </c>
      <c r="I113" s="30" t="e">
        <f>MATCH(56000,Zakupy,-1)</f>
        <v>#N/A</v>
      </c>
      <c r="J113" s="33" t="s">
        <v>265</v>
      </c>
      <c r="K113" s="33"/>
      <c r="L113" s="33"/>
    </row>
    <row r="114" spans="4:12" ht="13.5" thickBot="1">
      <c r="D114" s="24">
        <v>5</v>
      </c>
      <c r="E114" s="26">
        <v>60000</v>
      </c>
      <c r="F114" s="25">
        <v>0.2199</v>
      </c>
      <c r="G114" s="25" t="s">
        <v>208</v>
      </c>
      <c r="I114" s="20"/>
      <c r="J114" s="33"/>
      <c r="K114" s="33"/>
      <c r="L114" s="33"/>
    </row>
    <row r="115" spans="4:12" ht="13.5" thickBot="1">
      <c r="D115" s="24">
        <v>6</v>
      </c>
      <c r="E115" s="26">
        <v>64000</v>
      </c>
      <c r="F115" s="25">
        <v>0.2214</v>
      </c>
      <c r="G115" s="25" t="s">
        <v>209</v>
      </c>
      <c r="I115" s="30" t="e">
        <f>MATCH(60000,Zakupy,1)</f>
        <v>#N/A</v>
      </c>
      <c r="J115" s="33" t="s">
        <v>266</v>
      </c>
      <c r="K115" s="33"/>
      <c r="L115" s="33"/>
    </row>
    <row r="116" spans="4:12" ht="13.5" thickBot="1">
      <c r="D116" s="24">
        <v>7</v>
      </c>
      <c r="E116" s="26">
        <v>65500</v>
      </c>
      <c r="F116" s="25">
        <v>0.2228</v>
      </c>
      <c r="G116" s="25" t="s">
        <v>210</v>
      </c>
      <c r="I116" s="30" t="e">
        <f>MATCH(60000,Zakupy,0)</f>
        <v>#N/A</v>
      </c>
      <c r="J116" s="33" t="s">
        <v>267</v>
      </c>
      <c r="K116" s="33"/>
      <c r="L116" s="33"/>
    </row>
    <row r="117" spans="4:10" ht="13.5" thickBot="1">
      <c r="D117" s="27">
        <v>8</v>
      </c>
      <c r="E117" s="28">
        <v>68300</v>
      </c>
      <c r="F117" s="29">
        <v>0.2241</v>
      </c>
      <c r="G117" s="29" t="s">
        <v>211</v>
      </c>
      <c r="I117" s="30" t="e">
        <f>MATCH(60000,Zakupy,-1)</f>
        <v>#N/A</v>
      </c>
      <c r="J117" s="33" t="s">
        <v>268</v>
      </c>
    </row>
    <row r="122" ht="12.75">
      <c r="B122" s="5" t="s">
        <v>269</v>
      </c>
    </row>
    <row r="124" ht="12.75">
      <c r="B124" t="s">
        <v>270</v>
      </c>
    </row>
    <row r="126" ht="12.75">
      <c r="B126" t="s">
        <v>243</v>
      </c>
    </row>
    <row r="127" ht="12.75">
      <c r="B127" t="s">
        <v>271</v>
      </c>
    </row>
    <row r="128" ht="12.75">
      <c r="B128" t="s">
        <v>272</v>
      </c>
    </row>
    <row r="130" ht="12.75">
      <c r="B130" t="s">
        <v>273</v>
      </c>
    </row>
    <row r="131" ht="12.75">
      <c r="C131" t="s">
        <v>274</v>
      </c>
    </row>
    <row r="132" ht="12.75">
      <c r="B132" t="s">
        <v>275</v>
      </c>
    </row>
    <row r="133" ht="12.75">
      <c r="C133" t="s">
        <v>276</v>
      </c>
    </row>
    <row r="134" ht="12.75">
      <c r="B134" t="s">
        <v>277</v>
      </c>
    </row>
    <row r="135" ht="12.75">
      <c r="B135" t="s">
        <v>278</v>
      </c>
    </row>
    <row r="137" ht="12.75">
      <c r="B137" t="s">
        <v>279</v>
      </c>
    </row>
    <row r="139" ht="12.75">
      <c r="B139" t="s">
        <v>280</v>
      </c>
    </row>
    <row r="141" ht="12.75">
      <c r="B141" t="s">
        <v>281</v>
      </c>
    </row>
    <row r="143" ht="12.75">
      <c r="B143" t="s">
        <v>282</v>
      </c>
    </row>
    <row r="144" ht="12.75">
      <c r="C144" t="s">
        <v>283</v>
      </c>
    </row>
    <row r="145" ht="12.75">
      <c r="C145" t="s">
        <v>284</v>
      </c>
    </row>
    <row r="146" ht="12.75">
      <c r="C146" t="s">
        <v>285</v>
      </c>
    </row>
    <row r="147" ht="12.75">
      <c r="B147" t="s">
        <v>223</v>
      </c>
    </row>
    <row r="149" ht="12.75">
      <c r="B149" t="s">
        <v>286</v>
      </c>
    </row>
    <row r="151" ht="12.75">
      <c r="B151" t="s">
        <v>287</v>
      </c>
    </row>
    <row r="153" ht="12.75">
      <c r="B153" t="s">
        <v>288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2"/>
  <sheetViews>
    <sheetView workbookViewId="0" topLeftCell="A1">
      <selection activeCell="N13" sqref="N13"/>
    </sheetView>
  </sheetViews>
  <sheetFormatPr defaultColWidth="9.00390625" defaultRowHeight="12.75"/>
  <cols>
    <col min="2" max="3" width="5.125" style="0" customWidth="1"/>
    <col min="4" max="4" width="7.125" style="0" customWidth="1"/>
    <col min="5" max="9" width="5.125" style="0" customWidth="1"/>
    <col min="10" max="10" width="20.375" style="0" bestFit="1" customWidth="1"/>
  </cols>
  <sheetData>
    <row r="1" spans="2:9" ht="12.75"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ht="13.5" thickBot="1"/>
    <row r="3" spans="2:10" ht="12.75">
      <c r="B3" s="35">
        <v>5</v>
      </c>
      <c r="C3" s="36">
        <f>5</f>
        <v>5</v>
      </c>
      <c r="D3" s="37" t="s">
        <v>315</v>
      </c>
      <c r="E3" s="36" t="str">
        <f>"5"</f>
        <v>5</v>
      </c>
      <c r="F3" s="38">
        <v>5</v>
      </c>
      <c r="G3" s="36" t="str">
        <f>TEXT(5,0)</f>
        <v>5</v>
      </c>
      <c r="H3" s="39" t="str">
        <f>TEXT(5,"0,0")</f>
        <v>5,0</v>
      </c>
      <c r="I3" s="36" t="str">
        <f>TEXT(5,"-0,00")</f>
        <v>-5,00</v>
      </c>
      <c r="J3" s="40"/>
    </row>
    <row r="4" spans="2:10" ht="13.5" thickBot="1">
      <c r="B4" s="41">
        <v>0</v>
      </c>
      <c r="C4" s="52" t="s">
        <v>325</v>
      </c>
      <c r="D4" s="41">
        <v>0</v>
      </c>
      <c r="E4" s="41">
        <v>0</v>
      </c>
      <c r="F4" s="41"/>
      <c r="G4" s="41">
        <v>0</v>
      </c>
      <c r="H4" s="41">
        <v>0</v>
      </c>
      <c r="I4" s="41">
        <v>3</v>
      </c>
      <c r="J4" s="42"/>
    </row>
    <row r="5" spans="2:10" ht="12.75">
      <c r="B5" s="35">
        <f aca="true" t="shared" si="0" ref="B5:I5">B3+B4</f>
        <v>5</v>
      </c>
      <c r="C5" s="36">
        <f t="shared" si="0"/>
        <v>5</v>
      </c>
      <c r="D5" s="36">
        <f t="shared" si="0"/>
        <v>5</v>
      </c>
      <c r="E5" s="36">
        <f t="shared" si="0"/>
        <v>5</v>
      </c>
      <c r="F5" s="36">
        <f t="shared" si="0"/>
        <v>5</v>
      </c>
      <c r="G5" s="36">
        <f t="shared" si="0"/>
        <v>5</v>
      </c>
      <c r="H5" s="36">
        <f t="shared" si="0"/>
        <v>5</v>
      </c>
      <c r="I5" s="36">
        <f t="shared" si="0"/>
        <v>-2</v>
      </c>
      <c r="J5" s="43" t="s">
        <v>316</v>
      </c>
    </row>
    <row r="6" spans="2:10" ht="12.75">
      <c r="B6" s="44">
        <f aca="true" t="shared" si="1" ref="B6:I6">SUM(B3:B4)</f>
        <v>5</v>
      </c>
      <c r="C6" s="17">
        <f t="shared" si="1"/>
        <v>5</v>
      </c>
      <c r="D6" s="17">
        <f t="shared" si="1"/>
        <v>0</v>
      </c>
      <c r="E6" s="17">
        <f t="shared" si="1"/>
        <v>0</v>
      </c>
      <c r="F6" s="17">
        <f t="shared" si="1"/>
        <v>5</v>
      </c>
      <c r="G6" s="17">
        <f t="shared" si="1"/>
        <v>0</v>
      </c>
      <c r="H6" s="17">
        <f t="shared" si="1"/>
        <v>0</v>
      </c>
      <c r="I6" s="17">
        <f t="shared" si="1"/>
        <v>3</v>
      </c>
      <c r="J6" s="45" t="s">
        <v>317</v>
      </c>
    </row>
    <row r="7" spans="2:10" ht="12.75">
      <c r="B7" s="44">
        <f aca="true" t="shared" si="2" ref="B7:I7">AVERAGE(B3:B4)</f>
        <v>2.5</v>
      </c>
      <c r="C7" s="17">
        <f t="shared" si="2"/>
        <v>5</v>
      </c>
      <c r="D7" s="17">
        <f t="shared" si="2"/>
        <v>0</v>
      </c>
      <c r="E7" s="17">
        <f t="shared" si="2"/>
        <v>0</v>
      </c>
      <c r="F7" s="17">
        <f t="shared" si="2"/>
        <v>5</v>
      </c>
      <c r="G7" s="17">
        <f t="shared" si="2"/>
        <v>0</v>
      </c>
      <c r="H7" s="17">
        <f t="shared" si="2"/>
        <v>0</v>
      </c>
      <c r="I7" s="17">
        <f t="shared" si="2"/>
        <v>3</v>
      </c>
      <c r="J7" s="45" t="s">
        <v>318</v>
      </c>
    </row>
    <row r="8" spans="2:10" ht="13.5" thickBot="1">
      <c r="B8" s="41">
        <f aca="true" t="shared" si="3" ref="B8:I8">AVERAGEA(B3:B4)</f>
        <v>2.5</v>
      </c>
      <c r="C8" s="46">
        <f t="shared" si="3"/>
        <v>2.5</v>
      </c>
      <c r="D8" s="46">
        <f t="shared" si="3"/>
        <v>0</v>
      </c>
      <c r="E8" s="46">
        <f t="shared" si="3"/>
        <v>0</v>
      </c>
      <c r="F8" s="46">
        <f t="shared" si="3"/>
        <v>5</v>
      </c>
      <c r="G8" s="46">
        <f t="shared" si="3"/>
        <v>0</v>
      </c>
      <c r="H8" s="46">
        <f t="shared" si="3"/>
        <v>0</v>
      </c>
      <c r="I8" s="46">
        <f t="shared" si="3"/>
        <v>1.5</v>
      </c>
      <c r="J8" s="51" t="s">
        <v>324</v>
      </c>
    </row>
    <row r="9" spans="2:10" ht="12.75">
      <c r="B9" s="35">
        <f aca="true" t="shared" si="4" ref="B9:I9">B2+B3</f>
        <v>5</v>
      </c>
      <c r="C9" s="36">
        <f t="shared" si="4"/>
        <v>5</v>
      </c>
      <c r="D9" s="36">
        <f t="shared" si="4"/>
        <v>5</v>
      </c>
      <c r="E9" s="36">
        <f t="shared" si="4"/>
        <v>5</v>
      </c>
      <c r="F9" s="36">
        <f t="shared" si="4"/>
        <v>5</v>
      </c>
      <c r="G9" s="36">
        <f t="shared" si="4"/>
        <v>5</v>
      </c>
      <c r="H9" s="36">
        <f t="shared" si="4"/>
        <v>5</v>
      </c>
      <c r="I9" s="36">
        <f t="shared" si="4"/>
        <v>-5</v>
      </c>
      <c r="J9" s="43" t="s">
        <v>319</v>
      </c>
    </row>
    <row r="10" spans="2:10" ht="12.75">
      <c r="B10" s="44">
        <f aca="true" t="shared" si="5" ref="B10:I10">SUM(B2:B3)</f>
        <v>5</v>
      </c>
      <c r="C10" s="17">
        <f t="shared" si="5"/>
        <v>5</v>
      </c>
      <c r="D10" s="17">
        <f t="shared" si="5"/>
        <v>0</v>
      </c>
      <c r="E10" s="17">
        <f t="shared" si="5"/>
        <v>0</v>
      </c>
      <c r="F10" s="17">
        <f t="shared" si="5"/>
        <v>5</v>
      </c>
      <c r="G10" s="17">
        <f t="shared" si="5"/>
        <v>0</v>
      </c>
      <c r="H10" s="17">
        <f t="shared" si="5"/>
        <v>0</v>
      </c>
      <c r="I10" s="17">
        <f t="shared" si="5"/>
        <v>0</v>
      </c>
      <c r="J10" s="45" t="s">
        <v>320</v>
      </c>
    </row>
    <row r="11" spans="2:10" ht="12.75">
      <c r="B11" s="44">
        <f aca="true" t="shared" si="6" ref="B11:I11">AVERAGE(B1:B3)</f>
        <v>3</v>
      </c>
      <c r="C11" s="17">
        <f t="shared" si="6"/>
        <v>3</v>
      </c>
      <c r="D11" s="17">
        <f t="shared" si="6"/>
        <v>1</v>
      </c>
      <c r="E11" s="17">
        <f t="shared" si="6"/>
        <v>1</v>
      </c>
      <c r="F11" s="17">
        <f t="shared" si="6"/>
        <v>3</v>
      </c>
      <c r="G11" s="17">
        <f t="shared" si="6"/>
        <v>1</v>
      </c>
      <c r="H11" s="17">
        <f t="shared" si="6"/>
        <v>1</v>
      </c>
      <c r="I11" s="17">
        <f t="shared" si="6"/>
        <v>1</v>
      </c>
      <c r="J11" s="45" t="s">
        <v>321</v>
      </c>
    </row>
    <row r="12" spans="2:10" ht="13.5" thickBot="1">
      <c r="B12" s="47">
        <f aca="true" t="shared" si="7" ref="B12:I12">AVERAGEA(B1:B3)</f>
        <v>3</v>
      </c>
      <c r="C12" s="48">
        <f t="shared" si="7"/>
        <v>3</v>
      </c>
      <c r="D12" s="48">
        <f t="shared" si="7"/>
        <v>0.5</v>
      </c>
      <c r="E12" s="48">
        <f t="shared" si="7"/>
        <v>0.5</v>
      </c>
      <c r="F12" s="48">
        <f t="shared" si="7"/>
        <v>3</v>
      </c>
      <c r="G12" s="48">
        <f t="shared" si="7"/>
        <v>0.5</v>
      </c>
      <c r="H12" s="48">
        <f t="shared" si="7"/>
        <v>0.5</v>
      </c>
      <c r="I12" s="48">
        <f t="shared" si="7"/>
        <v>0.5</v>
      </c>
      <c r="J12" s="49" t="s">
        <v>322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Stumilowy 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Kubuś Puchatek</dc:creator>
  <cp:keywords/>
  <dc:description/>
  <cp:lastModifiedBy>AS</cp:lastModifiedBy>
  <cp:lastPrinted>2001-10-23T10:13:56Z</cp:lastPrinted>
  <dcterms:created xsi:type="dcterms:W3CDTF">2000-04-06T18:56:43Z</dcterms:created>
  <dcterms:modified xsi:type="dcterms:W3CDTF">2004-11-08T20:08:45Z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